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омс\Desktop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41" i="1" l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I140" i="1"/>
  <c r="AI139" i="1"/>
  <c r="AI138" i="1"/>
  <c r="AI137" i="1"/>
  <c r="AI136" i="1"/>
  <c r="AI135" i="1"/>
  <c r="AI134" i="1"/>
  <c r="AI133" i="1"/>
  <c r="AI141" i="1" s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I131" i="1"/>
  <c r="AI130" i="1"/>
  <c r="AI129" i="1"/>
  <c r="AI128" i="1"/>
  <c r="AI127" i="1"/>
  <c r="AI126" i="1"/>
  <c r="AI125" i="1"/>
  <c r="AI132" i="1" s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24" i="1" s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111" i="1" s="1"/>
  <c r="AH98" i="1"/>
  <c r="AH142" i="1" s="1"/>
  <c r="AG98" i="1"/>
  <c r="AF98" i="1"/>
  <c r="AF142" i="1" s="1"/>
  <c r="AE98" i="1"/>
  <c r="AD98" i="1"/>
  <c r="AD142" i="1" s="1"/>
  <c r="AC98" i="1"/>
  <c r="AB98" i="1"/>
  <c r="AB142" i="1" s="1"/>
  <c r="AA98" i="1"/>
  <c r="Z98" i="1"/>
  <c r="Z142" i="1" s="1"/>
  <c r="Y98" i="1"/>
  <c r="V98" i="1"/>
  <c r="V142" i="1" s="1"/>
  <c r="T98" i="1"/>
  <c r="T142" i="1" s="1"/>
  <c r="S98" i="1"/>
  <c r="P98" i="1"/>
  <c r="P142" i="1" s="1"/>
  <c r="O98" i="1"/>
  <c r="N98" i="1"/>
  <c r="N142" i="1" s="1"/>
  <c r="L98" i="1"/>
  <c r="L142" i="1" s="1"/>
  <c r="K98" i="1"/>
  <c r="I98" i="1"/>
  <c r="H98" i="1"/>
  <c r="H142" i="1" s="1"/>
  <c r="G98" i="1"/>
  <c r="D98" i="1"/>
  <c r="D142" i="1" s="1"/>
  <c r="C98" i="1"/>
  <c r="AI97" i="1"/>
  <c r="AI96" i="1"/>
  <c r="AI95" i="1"/>
  <c r="AI94" i="1"/>
  <c r="AI93" i="1"/>
  <c r="W93" i="1"/>
  <c r="W98" i="1" s="1"/>
  <c r="AI92" i="1"/>
  <c r="AI91" i="1"/>
  <c r="AI90" i="1"/>
  <c r="AI89" i="1"/>
  <c r="AI88" i="1"/>
  <c r="AI87" i="1"/>
  <c r="AI86" i="1"/>
  <c r="X85" i="1"/>
  <c r="F85" i="1"/>
  <c r="AI85" i="1" s="1"/>
  <c r="E85" i="1"/>
  <c r="E98" i="1" s="1"/>
  <c r="AI84" i="1"/>
  <c r="AI83" i="1"/>
  <c r="AI82" i="1"/>
  <c r="AI81" i="1"/>
  <c r="U81" i="1"/>
  <c r="M81" i="1"/>
  <c r="M98" i="1" s="1"/>
  <c r="AI80" i="1"/>
  <c r="AI79" i="1"/>
  <c r="AI78" i="1"/>
  <c r="AI77" i="1"/>
  <c r="V77" i="1"/>
  <c r="U77" i="1"/>
  <c r="U98" i="1" s="1"/>
  <c r="X76" i="1"/>
  <c r="X98" i="1" s="1"/>
  <c r="X142" i="1" s="1"/>
  <c r="V76" i="1"/>
  <c r="R76" i="1"/>
  <c r="R98" i="1" s="1"/>
  <c r="R142" i="1" s="1"/>
  <c r="Q76" i="1"/>
  <c r="Q98" i="1" s="1"/>
  <c r="J76" i="1"/>
  <c r="J98" i="1" s="1"/>
  <c r="J142" i="1" s="1"/>
  <c r="H76" i="1"/>
  <c r="F76" i="1"/>
  <c r="F98" i="1" s="1"/>
  <c r="F142" i="1" s="1"/>
  <c r="D76" i="1"/>
  <c r="AI76" i="1" s="1"/>
  <c r="AI75" i="1"/>
  <c r="AI74" i="1"/>
  <c r="AI98" i="1" s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73" i="1" s="1"/>
  <c r="AI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55" i="1" s="1"/>
  <c r="AI40" i="1"/>
  <c r="AH39" i="1"/>
  <c r="AG39" i="1"/>
  <c r="AG142" i="1" s="1"/>
  <c r="AF39" i="1"/>
  <c r="AE39" i="1"/>
  <c r="AE142" i="1" s="1"/>
  <c r="AD39" i="1"/>
  <c r="AC39" i="1"/>
  <c r="AC142" i="1" s="1"/>
  <c r="AB39" i="1"/>
  <c r="AA39" i="1"/>
  <c r="AA142" i="1" s="1"/>
  <c r="Z39" i="1"/>
  <c r="Y39" i="1"/>
  <c r="Y142" i="1" s="1"/>
  <c r="X39" i="1"/>
  <c r="W39" i="1"/>
  <c r="W142" i="1" s="1"/>
  <c r="V39" i="1"/>
  <c r="U39" i="1"/>
  <c r="U142" i="1" s="1"/>
  <c r="T39" i="1"/>
  <c r="S39" i="1"/>
  <c r="S142" i="1" s="1"/>
  <c r="R39" i="1"/>
  <c r="Q39" i="1"/>
  <c r="Q142" i="1" s="1"/>
  <c r="P39" i="1"/>
  <c r="O39" i="1"/>
  <c r="O142" i="1" s="1"/>
  <c r="N39" i="1"/>
  <c r="M39" i="1"/>
  <c r="M142" i="1" s="1"/>
  <c r="L39" i="1"/>
  <c r="K39" i="1"/>
  <c r="K142" i="1" s="1"/>
  <c r="J39" i="1"/>
  <c r="I39" i="1"/>
  <c r="I142" i="1" s="1"/>
  <c r="H39" i="1"/>
  <c r="G39" i="1"/>
  <c r="G142" i="1" s="1"/>
  <c r="F39" i="1"/>
  <c r="E39" i="1"/>
  <c r="E142" i="1" s="1"/>
  <c r="D39" i="1"/>
  <c r="C39" i="1"/>
  <c r="C142" i="1" s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39" i="1" s="1"/>
  <c r="AI143" i="1" s="1"/>
  <c r="AI6" i="1"/>
  <c r="AI142" i="1" l="1"/>
  <c r="AJ143" i="1" s="1"/>
</calcChain>
</file>

<file path=xl/sharedStrings.xml><?xml version="1.0" encoding="utf-8"?>
<sst xmlns="http://schemas.openxmlformats.org/spreadsheetml/2006/main" count="297" uniqueCount="167">
  <si>
    <t>Наименование организации</t>
  </si>
  <si>
    <t>Остатки на складе (тыс.сом)</t>
  </si>
  <si>
    <t>Всего сумма на складе</t>
  </si>
  <si>
    <t>Маски</t>
  </si>
  <si>
    <t>дез средства/ антисептики</t>
  </si>
  <si>
    <t>Защитные костюмы одноразовые</t>
  </si>
  <si>
    <t>Защитные костюмы многоразовые</t>
  </si>
  <si>
    <t>Защитные халаты одноразовые</t>
  </si>
  <si>
    <t>Респираторы FFP 2</t>
  </si>
  <si>
    <t>Респираторы   FFP 3</t>
  </si>
  <si>
    <t>И другие респираторы</t>
  </si>
  <si>
    <t>Бахилы</t>
  </si>
  <si>
    <t>Очки (защитные, экраны, щитки, ГО)</t>
  </si>
  <si>
    <t>Перчатки</t>
  </si>
  <si>
    <t>Костюм биологической защиты</t>
  </si>
  <si>
    <t>Маски с фильтром для дезинфекции</t>
  </si>
  <si>
    <t>Чепчик одноразовый</t>
  </si>
  <si>
    <t>Резиновые сапоги</t>
  </si>
  <si>
    <t>Тампоны ватно-марлевые стерильные</t>
  </si>
  <si>
    <t>кол-во ед.</t>
  </si>
  <si>
    <t>сумма</t>
  </si>
  <si>
    <t>НГ</t>
  </si>
  <si>
    <t>НЦКиТ</t>
  </si>
  <si>
    <t>НХЦ</t>
  </si>
  <si>
    <t>ЖДБ</t>
  </si>
  <si>
    <t>ГКБ №1</t>
  </si>
  <si>
    <t>ГКБ №6</t>
  </si>
  <si>
    <t>НЦОМиД</t>
  </si>
  <si>
    <t>ГДКБСМП</t>
  </si>
  <si>
    <t>100</t>
  </si>
  <si>
    <t xml:space="preserve">ГГБ </t>
  </si>
  <si>
    <t>Роддом 1</t>
  </si>
  <si>
    <t>Роддом №2</t>
  </si>
  <si>
    <t>ГПЦ</t>
  </si>
  <si>
    <t>РКИБ</t>
  </si>
  <si>
    <t>РЦДВ</t>
  </si>
  <si>
    <t xml:space="preserve">РЦН </t>
  </si>
  <si>
    <t>НЦОиГ</t>
  </si>
  <si>
    <t>НИИХС и ТО</t>
  </si>
  <si>
    <t>НЦФ</t>
  </si>
  <si>
    <t>ГПТБ</t>
  </si>
  <si>
    <t>БНИЦТиО</t>
  </si>
  <si>
    <t>ГЦБТ</t>
  </si>
  <si>
    <t>ЦЭМ</t>
  </si>
  <si>
    <t>ЦСМ №1</t>
  </si>
  <si>
    <t>ЦСМ №2</t>
  </si>
  <si>
    <t>ЦСМ №3</t>
  </si>
  <si>
    <t>ЦСМ №4</t>
  </si>
  <si>
    <t>ЦСМ №5</t>
  </si>
  <si>
    <t>ЦСМ №6</t>
  </si>
  <si>
    <t>ЦСМ №7</t>
  </si>
  <si>
    <t>ЦСМ №8</t>
  </si>
  <si>
    <t>ЦСМ №9</t>
  </si>
  <si>
    <t>ЦСМ №10</t>
  </si>
  <si>
    <t>ЛОО</t>
  </si>
  <si>
    <t>Итого г.Бишкек</t>
  </si>
  <si>
    <t>ЧООБ</t>
  </si>
  <si>
    <t>ЦОВП Ысык Ата</t>
  </si>
  <si>
    <t>ЦОВП Кемин</t>
  </si>
  <si>
    <t>ЦОВП Московского р-на</t>
  </si>
  <si>
    <t>ЦОВП Сокулукского р-на</t>
  </si>
  <si>
    <t>ЦОВП Чуйского р-на</t>
  </si>
  <si>
    <t>ЦОВП г.Токмок</t>
  </si>
  <si>
    <t>Чуй Обл. ЦСМ</t>
  </si>
  <si>
    <t xml:space="preserve">ЦОВП Жайыл </t>
  </si>
  <si>
    <t>ЧОЦБТ</t>
  </si>
  <si>
    <t>Кемин ПТБ</t>
  </si>
  <si>
    <t>ПТБ Кара -Балта</t>
  </si>
  <si>
    <t>ЦОВП Арашан</t>
  </si>
  <si>
    <t>ЦОВП Суусамыр</t>
  </si>
  <si>
    <t>ЦОВП Панфиловка</t>
  </si>
  <si>
    <t>Чуй область</t>
  </si>
  <si>
    <t>ОМОКБ</t>
  </si>
  <si>
    <t>ОМДКБ</t>
  </si>
  <si>
    <t>ООЦБТ</t>
  </si>
  <si>
    <t>Алай  ЦОВП</t>
  </si>
  <si>
    <t>Араван ЦОВП</t>
  </si>
  <si>
    <t>Кара Суу ЦОВП</t>
  </si>
  <si>
    <t>Нариман ТБ</t>
  </si>
  <si>
    <t>Кара Кулжа ЦОВП</t>
  </si>
  <si>
    <t>Ноокат ЦОВП</t>
  </si>
  <si>
    <t>Узген ЦОВП</t>
  </si>
  <si>
    <t>Чон Алай ЦОВП</t>
  </si>
  <si>
    <t>Куршаб ЦОВП</t>
  </si>
  <si>
    <t>Мырза Аке ЦОВП</t>
  </si>
  <si>
    <t>ЦОВП Папан</t>
  </si>
  <si>
    <t>ОГКБ</t>
  </si>
  <si>
    <t>ЦСМ  г.Ош</t>
  </si>
  <si>
    <t>ССМП</t>
  </si>
  <si>
    <t>Ош область</t>
  </si>
  <si>
    <t>Ж-Абад Обл.ЦСМ</t>
  </si>
  <si>
    <t>Аксы ЦОВП</t>
  </si>
  <si>
    <t>Ала-Бука ЦОВП</t>
  </si>
  <si>
    <t>Базар-Коргон ЦОВП</t>
  </si>
  <si>
    <t>Ноокен ЦОВП</t>
  </si>
  <si>
    <t>Кочкор-Ата ЦОВП</t>
  </si>
  <si>
    <t>Сузак ЦОВП</t>
  </si>
  <si>
    <t>Октябрьский ЦОВП</t>
  </si>
  <si>
    <t>Токтогул ЦОВП</t>
  </si>
  <si>
    <t>Таш-Комур ЦОВП</t>
  </si>
  <si>
    <t xml:space="preserve"> Тогуз-Торо ЦОВП</t>
  </si>
  <si>
    <t>Чаткал ЦОВП</t>
  </si>
  <si>
    <t>Кара-Куль ЦОВП</t>
  </si>
  <si>
    <t>Кок-Жангак ЦОВП</t>
  </si>
  <si>
    <t>ШамалдыСай ЦОВП</t>
  </si>
  <si>
    <t>Сумсар ЦОВП</t>
  </si>
  <si>
    <t>Озгоруш ЦОВП</t>
  </si>
  <si>
    <t>Учтерек ЦОВП</t>
  </si>
  <si>
    <t>Майлуу-Суу ЦОВП</t>
  </si>
  <si>
    <t>Ж-Абад ООБ</t>
  </si>
  <si>
    <t xml:space="preserve">Ж-Абад ОЦБТ </t>
  </si>
  <si>
    <t>ЮРНЦССХ</t>
  </si>
  <si>
    <t>Кызыл-Жар РПБ</t>
  </si>
  <si>
    <t>Ж-Абад ОЦПЗ</t>
  </si>
  <si>
    <t>Жалал-Абад</t>
  </si>
  <si>
    <t>Баткен ООБ</t>
  </si>
  <si>
    <t>Кадамжай ЦОВП</t>
  </si>
  <si>
    <t>Лейлек ЦОВП</t>
  </si>
  <si>
    <t>Кызыл-Кыя ЦОВП</t>
  </si>
  <si>
    <t>Баткен ОЦСМ</t>
  </si>
  <si>
    <t>Самаркандек ЦОВП</t>
  </si>
  <si>
    <t>Айдаркен ЦОВП</t>
  </si>
  <si>
    <t>Кулунду ЦОВП</t>
  </si>
  <si>
    <t>Уч-Коргон ЦОВП</t>
  </si>
  <si>
    <t>Сулюкта ЦОВП</t>
  </si>
  <si>
    <t>Баткен  ОЦБТ</t>
  </si>
  <si>
    <t>Кызыл-Кия ПТБ</t>
  </si>
  <si>
    <t>Баткен</t>
  </si>
  <si>
    <t xml:space="preserve"> ЦОВП Ак-Суу </t>
  </si>
  <si>
    <t xml:space="preserve"> ЦОВП Исыккуль</t>
  </si>
  <si>
    <t>ЦОВП Тон</t>
  </si>
  <si>
    <t>ЦОВП Тюпского р-на</t>
  </si>
  <si>
    <t>ЦОВП г.Балыкчы</t>
  </si>
  <si>
    <t>ИООБ</t>
  </si>
  <si>
    <t>обл ЦСМ г. Каракол</t>
  </si>
  <si>
    <t>ЦОВП Ананьево</t>
  </si>
  <si>
    <t>ЦОВП Джеты-Огуз</t>
  </si>
  <si>
    <t>обл.Туб.</t>
  </si>
  <si>
    <t>Жет.Огуз Туб.</t>
  </si>
  <si>
    <t>Чолпон-Ата Туб.</t>
  </si>
  <si>
    <t>Иссык-Куль</t>
  </si>
  <si>
    <t xml:space="preserve">ЦОВП Ак-Тала-го р/а </t>
  </si>
  <si>
    <t>ЦОВП Ат-Башинск. р/а</t>
  </si>
  <si>
    <t xml:space="preserve">ЦОВП Жумгальского р/а </t>
  </si>
  <si>
    <t xml:space="preserve">ЦОВП Кочкор. р/а </t>
  </si>
  <si>
    <t>НООБ</t>
  </si>
  <si>
    <t>Нарын обл ЦСМ</t>
  </si>
  <si>
    <t>НОЦБТ</t>
  </si>
  <si>
    <t>Нарын</t>
  </si>
  <si>
    <t>Таласская ЦОВП</t>
  </si>
  <si>
    <t>Бакай-Ата ЦОВП</t>
  </si>
  <si>
    <t>ТООБ</t>
  </si>
  <si>
    <t>Кара-Буура ЦОВП</t>
  </si>
  <si>
    <t>Больница ВВиТ</t>
  </si>
  <si>
    <t>Таласский ОЦБТ</t>
  </si>
  <si>
    <t>Манас ЦОВП</t>
  </si>
  <si>
    <t>Таласский ОЦСМ</t>
  </si>
  <si>
    <t>Талас</t>
  </si>
  <si>
    <t>Всего по Республике</t>
  </si>
  <si>
    <t>AA1:Y112</t>
  </si>
  <si>
    <t xml:space="preserve">Сводные данные по остаткам средств индивидуальной защиты в организациях здравоохранения, работающих в системе ЕП  на  15.04.2022г. </t>
  </si>
  <si>
    <t xml:space="preserve"> </t>
  </si>
  <si>
    <t xml:space="preserve">  </t>
  </si>
  <si>
    <t>Примечание:</t>
  </si>
  <si>
    <t>Данные остатки указаны без отпуска СИЗ в отделения организаций здравоохранения</t>
  </si>
  <si>
    <t xml:space="preserve">Сведения по остаткам на складах СИЗ, руководство организаций здравоохранения еженедельно передают в ТУ Фонда ОМС </t>
  </si>
  <si>
    <t>Организации здравоохранения самостоятельно решают сколько отпускать СИЗ в отделения и филиалы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</si>
</sst>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8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1" fontId="7" fillId="0" borderId="2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top"/>
    </xf>
    <xf numFmtId="1" fontId="7" fillId="0" borderId="7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top"/>
    </xf>
    <xf numFmtId="164" fontId="7" fillId="0" borderId="2" xfId="1" applyNumberFormat="1" applyFont="1" applyFill="1" applyBorder="1" applyAlignment="1">
      <alignment horizontal="center" vertical="top"/>
    </xf>
    <xf numFmtId="164" fontId="7" fillId="0" borderId="6" xfId="1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left" vertical="top" wrapText="1"/>
    </xf>
    <xf numFmtId="165" fontId="7" fillId="2" borderId="2" xfId="0" applyNumberFormat="1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0" fontId="11" fillId="3" borderId="11" xfId="0" applyFont="1" applyFill="1" applyBorder="1" applyAlignment="1">
      <alignment horizontal="left" vertical="top" wrapText="1"/>
    </xf>
    <xf numFmtId="165" fontId="11" fillId="3" borderId="12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left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64" fontId="13" fillId="0" borderId="2" xfId="1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0" fillId="2" borderId="0" xfId="0" applyNumberFormat="1" applyFill="1"/>
    <xf numFmtId="164" fontId="13" fillId="4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3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/>
    </xf>
    <xf numFmtId="164" fontId="13" fillId="6" borderId="2" xfId="0" applyNumberFormat="1" applyFont="1" applyFill="1" applyBorder="1" applyAlignment="1">
      <alignment horizontal="center"/>
    </xf>
    <xf numFmtId="164" fontId="13" fillId="5" borderId="7" xfId="0" applyNumberFormat="1" applyFont="1" applyFill="1" applyBorder="1" applyAlignment="1">
      <alignment horizontal="center"/>
    </xf>
    <xf numFmtId="164" fontId="16" fillId="0" borderId="2" xfId="0" applyNumberFormat="1" applyFont="1" applyBorder="1" applyAlignment="1">
      <alignment horizontal="center" vertical="center" wrapText="1"/>
    </xf>
    <xf numFmtId="164" fontId="16" fillId="5" borderId="7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3" fillId="6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3" fillId="6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17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" fontId="17" fillId="0" borderId="7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64" fontId="17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164" fontId="18" fillId="2" borderId="2" xfId="0" applyNumberFormat="1" applyFont="1" applyFill="1" applyBorder="1" applyAlignment="1">
      <alignment horizontal="center" vertical="center"/>
    </xf>
    <xf numFmtId="164" fontId="18" fillId="7" borderId="2" xfId="0" applyNumberFormat="1" applyFont="1" applyFill="1" applyBorder="1" applyAlignment="1">
      <alignment horizontal="center" vertical="center"/>
    </xf>
    <xf numFmtId="0" fontId="18" fillId="7" borderId="2" xfId="0" applyNumberFormat="1" applyFont="1" applyFill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17" fillId="2" borderId="2" xfId="3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165" fontId="5" fillId="3" borderId="19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</cellXfs>
  <cellStyles count="4">
    <cellStyle name="Денежный 4" xfId="2"/>
    <cellStyle name="Обычный" xfId="0" builtinId="0"/>
    <cellStyle name="Обычный 2 2" xfId="1"/>
    <cellStyle name="Финансовый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8"/>
  <sheetViews>
    <sheetView tabSelected="1" workbookViewId="0">
      <selection sqref="A1:XFD1048576"/>
    </sheetView>
  </sheetViews>
  <sheetFormatPr defaultColWidth="8.85546875" defaultRowHeight="15" x14ac:dyDescent="0.25"/>
  <cols>
    <col min="1" max="1" width="3.28515625" style="1" customWidth="1"/>
    <col min="2" max="2" width="18.28515625" style="170" customWidth="1"/>
    <col min="3" max="3" width="10.7109375" style="185" customWidth="1"/>
    <col min="4" max="4" width="8.42578125" style="170" customWidth="1"/>
    <col min="5" max="5" width="8.42578125" style="185" customWidth="1"/>
    <col min="6" max="6" width="9" style="170" customWidth="1"/>
    <col min="7" max="7" width="8.85546875" style="170" customWidth="1"/>
    <col min="8" max="8" width="9.42578125" style="170" customWidth="1"/>
    <col min="9" max="9" width="8" style="185" customWidth="1"/>
    <col min="10" max="10" width="8.140625" style="170" customWidth="1"/>
    <col min="11" max="11" width="10" style="170" customWidth="1"/>
    <col min="12" max="12" width="7.85546875" style="170" customWidth="1"/>
    <col min="13" max="13" width="10.28515625" style="185" customWidth="1"/>
    <col min="14" max="14" width="8.5703125" style="170" customWidth="1"/>
    <col min="15" max="15" width="9.28515625" style="170" customWidth="1"/>
    <col min="16" max="16" width="8.5703125" style="170" customWidth="1"/>
    <col min="17" max="17" width="9" style="170" customWidth="1"/>
    <col min="18" max="18" width="8.140625" style="170" customWidth="1"/>
    <col min="19" max="19" width="9" style="170" customWidth="1"/>
    <col min="20" max="20" width="8.5703125" style="170" customWidth="1"/>
    <col min="21" max="21" width="8.7109375" style="170" customWidth="1"/>
    <col min="22" max="22" width="8.140625" style="170" customWidth="1"/>
    <col min="23" max="23" width="10.140625" style="170" customWidth="1"/>
    <col min="24" max="24" width="8.140625" style="170" customWidth="1"/>
    <col min="25" max="25" width="9.5703125" style="170" customWidth="1"/>
    <col min="26" max="26" width="8.42578125" style="170" customWidth="1"/>
    <col min="27" max="27" width="9.28515625" style="170" customWidth="1"/>
    <col min="28" max="28" width="6.42578125" style="170" customWidth="1"/>
    <col min="29" max="29" width="8.85546875" style="170" customWidth="1"/>
    <col min="30" max="30" width="6.42578125" style="170" customWidth="1"/>
    <col min="31" max="31" width="8.85546875" style="170" customWidth="1"/>
    <col min="32" max="32" width="7.140625" style="170" customWidth="1"/>
    <col min="33" max="33" width="8.7109375" style="170" customWidth="1"/>
    <col min="34" max="34" width="11.28515625" style="170" customWidth="1"/>
    <col min="35" max="35" width="11.42578125" style="184" customWidth="1"/>
    <col min="36" max="36" width="11.140625" style="1" customWidth="1"/>
    <col min="37" max="16384" width="8.85546875" style="1"/>
  </cols>
  <sheetData>
    <row r="1" spans="1:37" ht="13.9" customHeight="1" x14ac:dyDescent="0.25">
      <c r="A1" s="1" t="s">
        <v>159</v>
      </c>
      <c r="B1" s="2" t="s">
        <v>160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7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7" ht="13.9" customHeight="1" x14ac:dyDescent="0.25">
      <c r="B3" s="4" t="s">
        <v>0</v>
      </c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"/>
      <c r="AI3" s="8" t="s">
        <v>2</v>
      </c>
    </row>
    <row r="4" spans="1:37" ht="41.45" customHeight="1" x14ac:dyDescent="0.25">
      <c r="B4" s="4"/>
      <c r="C4" s="9" t="s">
        <v>3</v>
      </c>
      <c r="D4" s="9"/>
      <c r="E4" s="9" t="s">
        <v>4</v>
      </c>
      <c r="F4" s="9"/>
      <c r="G4" s="9" t="s">
        <v>5</v>
      </c>
      <c r="H4" s="9"/>
      <c r="I4" s="9" t="s">
        <v>6</v>
      </c>
      <c r="J4" s="9"/>
      <c r="K4" s="9" t="s">
        <v>7</v>
      </c>
      <c r="L4" s="9"/>
      <c r="M4" s="9" t="s">
        <v>8</v>
      </c>
      <c r="N4" s="9"/>
      <c r="O4" s="9" t="s">
        <v>9</v>
      </c>
      <c r="P4" s="9"/>
      <c r="Q4" s="10" t="s">
        <v>10</v>
      </c>
      <c r="R4" s="11"/>
      <c r="S4" s="10" t="s">
        <v>11</v>
      </c>
      <c r="T4" s="11"/>
      <c r="U4" s="12" t="s">
        <v>12</v>
      </c>
      <c r="V4" s="13"/>
      <c r="W4" s="10" t="s">
        <v>13</v>
      </c>
      <c r="X4" s="11"/>
      <c r="Y4" s="14" t="s">
        <v>14</v>
      </c>
      <c r="Z4" s="15"/>
      <c r="AA4" s="16" t="s">
        <v>15</v>
      </c>
      <c r="AB4" s="17"/>
      <c r="AC4" s="16" t="s">
        <v>16</v>
      </c>
      <c r="AD4" s="17"/>
      <c r="AE4" s="16" t="s">
        <v>17</v>
      </c>
      <c r="AF4" s="17"/>
      <c r="AG4" s="18" t="s">
        <v>18</v>
      </c>
      <c r="AH4" s="19"/>
      <c r="AI4" s="20"/>
    </row>
    <row r="5" spans="1:37" ht="25.5" x14ac:dyDescent="0.25">
      <c r="B5" s="4"/>
      <c r="C5" s="21" t="s">
        <v>19</v>
      </c>
      <c r="D5" s="22" t="s">
        <v>20</v>
      </c>
      <c r="E5" s="21" t="s">
        <v>19</v>
      </c>
      <c r="F5" s="22" t="s">
        <v>20</v>
      </c>
      <c r="G5" s="21" t="s">
        <v>19</v>
      </c>
      <c r="H5" s="22" t="s">
        <v>20</v>
      </c>
      <c r="I5" s="21" t="s">
        <v>19</v>
      </c>
      <c r="J5" s="22" t="s">
        <v>20</v>
      </c>
      <c r="K5" s="21" t="s">
        <v>19</v>
      </c>
      <c r="L5" s="22" t="s">
        <v>20</v>
      </c>
      <c r="M5" s="21" t="s">
        <v>19</v>
      </c>
      <c r="N5" s="22" t="s">
        <v>20</v>
      </c>
      <c r="O5" s="23" t="s">
        <v>19</v>
      </c>
      <c r="P5" s="23" t="s">
        <v>20</v>
      </c>
      <c r="Q5" s="23" t="s">
        <v>19</v>
      </c>
      <c r="R5" s="23" t="s">
        <v>20</v>
      </c>
      <c r="S5" s="21" t="s">
        <v>19</v>
      </c>
      <c r="T5" s="22" t="s">
        <v>20</v>
      </c>
      <c r="U5" s="21" t="s">
        <v>19</v>
      </c>
      <c r="V5" s="22" t="s">
        <v>20</v>
      </c>
      <c r="W5" s="21" t="s">
        <v>19</v>
      </c>
      <c r="X5" s="22" t="s">
        <v>20</v>
      </c>
      <c r="Y5" s="21" t="s">
        <v>19</v>
      </c>
      <c r="Z5" s="22" t="s">
        <v>20</v>
      </c>
      <c r="AA5" s="21" t="s">
        <v>19</v>
      </c>
      <c r="AB5" s="22" t="s">
        <v>20</v>
      </c>
      <c r="AC5" s="21" t="s">
        <v>19</v>
      </c>
      <c r="AD5" s="22" t="s">
        <v>20</v>
      </c>
      <c r="AE5" s="21" t="s">
        <v>19</v>
      </c>
      <c r="AF5" s="22" t="s">
        <v>20</v>
      </c>
      <c r="AG5" s="21" t="s">
        <v>19</v>
      </c>
      <c r="AH5" s="22" t="s">
        <v>20</v>
      </c>
      <c r="AI5" s="9"/>
    </row>
    <row r="6" spans="1:37" x14ac:dyDescent="0.25">
      <c r="B6" s="24" t="s">
        <v>21</v>
      </c>
      <c r="C6" s="25">
        <v>20500</v>
      </c>
      <c r="D6" s="26">
        <v>518.85500000000002</v>
      </c>
      <c r="E6" s="25">
        <v>72</v>
      </c>
      <c r="F6" s="26">
        <v>36.208080000000002</v>
      </c>
      <c r="G6" s="27">
        <v>12028</v>
      </c>
      <c r="H6" s="26">
        <v>5467.0868399999999</v>
      </c>
      <c r="I6" s="25"/>
      <c r="J6" s="26"/>
      <c r="K6" s="26">
        <v>1770</v>
      </c>
      <c r="L6" s="26">
        <v>401.48909999999995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650</v>
      </c>
      <c r="T6" s="26">
        <v>1.625</v>
      </c>
      <c r="U6" s="26">
        <v>4492</v>
      </c>
      <c r="V6" s="26">
        <v>0.54709299999999994</v>
      </c>
      <c r="W6" s="26">
        <v>163734</v>
      </c>
      <c r="X6" s="26">
        <v>1657.0840000000001</v>
      </c>
      <c r="Y6" s="28">
        <v>0</v>
      </c>
      <c r="Z6" s="28">
        <v>0</v>
      </c>
      <c r="AA6" s="28">
        <v>0</v>
      </c>
      <c r="AB6" s="28">
        <v>0</v>
      </c>
      <c r="AC6" s="29">
        <v>14100</v>
      </c>
      <c r="AD6" s="29">
        <v>34.545000000000002</v>
      </c>
      <c r="AE6" s="29">
        <v>67</v>
      </c>
      <c r="AF6" s="29">
        <v>11.39</v>
      </c>
      <c r="AG6" s="28">
        <v>0</v>
      </c>
      <c r="AH6" s="28">
        <v>0</v>
      </c>
      <c r="AI6" s="30">
        <f>D6+F6+H6+J6+L6+N6+P6+R6+T6+V6+X6+Z6+AB6+AD6+AF6+AH6</f>
        <v>8128.830113</v>
      </c>
      <c r="AJ6" s="31"/>
      <c r="AK6" s="31"/>
    </row>
    <row r="7" spans="1:37" x14ac:dyDescent="0.25">
      <c r="B7" s="24" t="s">
        <v>22</v>
      </c>
      <c r="C7" s="32">
        <v>80750</v>
      </c>
      <c r="D7" s="33">
        <v>210.755</v>
      </c>
      <c r="E7" s="32">
        <v>414.5</v>
      </c>
      <c r="F7" s="33">
        <v>56.604999999999997</v>
      </c>
      <c r="G7" s="34">
        <v>11060</v>
      </c>
      <c r="H7" s="33">
        <v>5186.3332</v>
      </c>
      <c r="I7" s="32">
        <v>7</v>
      </c>
      <c r="J7" s="33">
        <v>27.5</v>
      </c>
      <c r="K7" s="35">
        <v>4730</v>
      </c>
      <c r="L7" s="35">
        <v>236.5</v>
      </c>
      <c r="M7" s="36">
        <v>20736</v>
      </c>
      <c r="N7" s="36">
        <v>991.70018999999991</v>
      </c>
      <c r="O7" s="37">
        <v>2375</v>
      </c>
      <c r="P7" s="37">
        <v>235.125</v>
      </c>
      <c r="Q7" s="37">
        <v>24488</v>
      </c>
      <c r="R7" s="37">
        <v>1959.1806399999998</v>
      </c>
      <c r="S7" s="37">
        <v>2781</v>
      </c>
      <c r="T7" s="37">
        <v>399.54791999999998</v>
      </c>
      <c r="U7" s="37">
        <v>55766</v>
      </c>
      <c r="V7" s="37">
        <v>390.15512000000001</v>
      </c>
      <c r="W7" s="37">
        <v>0</v>
      </c>
      <c r="X7" s="29">
        <v>0</v>
      </c>
      <c r="Y7" s="29">
        <v>0</v>
      </c>
      <c r="Z7" s="29">
        <v>0</v>
      </c>
      <c r="AA7" s="29">
        <v>31082</v>
      </c>
      <c r="AB7" s="29">
        <v>71.799419999999998</v>
      </c>
      <c r="AC7" s="29">
        <v>0</v>
      </c>
      <c r="AD7" s="29">
        <v>0</v>
      </c>
      <c r="AE7" s="29">
        <v>0</v>
      </c>
      <c r="AF7" s="29">
        <v>0</v>
      </c>
      <c r="AG7" s="29"/>
      <c r="AH7" s="29"/>
      <c r="AI7" s="30">
        <f t="shared" ref="AI7:AI70" si="0">D7+F7+H7+J7+L7+N7+P7+R7+T7+V7+X7+Z7+AB7+AD7+AF7+AH7</f>
        <v>9765.2014899999995</v>
      </c>
      <c r="AJ7" s="31"/>
      <c r="AK7" s="31"/>
    </row>
    <row r="8" spans="1:37" x14ac:dyDescent="0.25">
      <c r="B8" s="38" t="s">
        <v>23</v>
      </c>
      <c r="C8" s="39">
        <v>12150</v>
      </c>
      <c r="D8" s="40">
        <v>314.5</v>
      </c>
      <c r="E8" s="39">
        <v>880</v>
      </c>
      <c r="F8" s="40">
        <v>81.599000000000004</v>
      </c>
      <c r="G8" s="41">
        <v>3760</v>
      </c>
      <c r="H8" s="40">
        <v>1800.77</v>
      </c>
      <c r="I8" s="39">
        <v>330</v>
      </c>
      <c r="J8" s="40">
        <v>277.5</v>
      </c>
      <c r="K8" s="40">
        <v>10570</v>
      </c>
      <c r="L8" s="40">
        <v>1336.19</v>
      </c>
      <c r="M8" s="40">
        <v>1990</v>
      </c>
      <c r="N8" s="40">
        <v>235.4</v>
      </c>
      <c r="O8" s="26"/>
      <c r="P8" s="26"/>
      <c r="Q8" s="26">
        <v>2000</v>
      </c>
      <c r="R8" s="26">
        <v>192.36</v>
      </c>
      <c r="S8" s="26">
        <v>18500</v>
      </c>
      <c r="T8" s="26">
        <v>1635.2</v>
      </c>
      <c r="U8" s="26">
        <v>1488</v>
      </c>
      <c r="V8" s="26">
        <v>242.68600000000001</v>
      </c>
      <c r="W8" s="26">
        <v>3100</v>
      </c>
      <c r="X8" s="26">
        <v>33.920999999999999</v>
      </c>
      <c r="Y8" s="26"/>
      <c r="Z8" s="26"/>
      <c r="AA8" s="26"/>
      <c r="AB8" s="26"/>
      <c r="AC8" s="26">
        <v>0</v>
      </c>
      <c r="AD8" s="26">
        <v>0</v>
      </c>
      <c r="AE8" s="26">
        <v>22</v>
      </c>
      <c r="AF8" s="26">
        <v>17.600000000000001</v>
      </c>
      <c r="AG8" s="26"/>
      <c r="AH8" s="26"/>
      <c r="AI8" s="30">
        <f t="shared" si="0"/>
        <v>6167.7260000000006</v>
      </c>
      <c r="AJ8" s="31"/>
      <c r="AK8" s="31"/>
    </row>
    <row r="9" spans="1:37" x14ac:dyDescent="0.25">
      <c r="B9" s="24" t="s">
        <v>24</v>
      </c>
      <c r="C9" s="25">
        <v>29600</v>
      </c>
      <c r="D9" s="26">
        <v>56.429000000000002</v>
      </c>
      <c r="E9" s="25">
        <v>298.17</v>
      </c>
      <c r="F9" s="26">
        <v>327.29199999999997</v>
      </c>
      <c r="G9" s="27">
        <v>5252</v>
      </c>
      <c r="H9" s="26">
        <v>4214.1040000000003</v>
      </c>
      <c r="I9" s="25">
        <v>65</v>
      </c>
      <c r="J9" s="26">
        <v>110.825</v>
      </c>
      <c r="K9" s="26">
        <v>204</v>
      </c>
      <c r="L9" s="26">
        <v>20.148</v>
      </c>
      <c r="M9" s="26">
        <v>22</v>
      </c>
      <c r="N9" s="26">
        <v>0.97239999999999993</v>
      </c>
      <c r="O9" s="26">
        <v>15</v>
      </c>
      <c r="P9" s="26">
        <v>1.8</v>
      </c>
      <c r="Q9" s="26">
        <v>2146</v>
      </c>
      <c r="R9" s="26">
        <v>364.09399999999999</v>
      </c>
      <c r="S9" s="26">
        <v>5276</v>
      </c>
      <c r="T9" s="26">
        <v>60.234999999999999</v>
      </c>
      <c r="U9" s="26">
        <v>1934</v>
      </c>
      <c r="V9" s="26">
        <v>388.55041000000006</v>
      </c>
      <c r="W9" s="26">
        <v>24585</v>
      </c>
      <c r="X9" s="26">
        <v>224.96100000000001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30">
        <f t="shared" si="0"/>
        <v>5769.4108100000003</v>
      </c>
      <c r="AJ9" s="31"/>
      <c r="AK9" s="31"/>
    </row>
    <row r="10" spans="1:37" x14ac:dyDescent="0.25">
      <c r="B10" s="24" t="s">
        <v>25</v>
      </c>
      <c r="C10" s="25">
        <v>22200</v>
      </c>
      <c r="D10" s="26">
        <v>414.464</v>
      </c>
      <c r="E10" s="25">
        <v>880</v>
      </c>
      <c r="F10" s="26">
        <v>81.599000000000004</v>
      </c>
      <c r="G10" s="27">
        <v>3760</v>
      </c>
      <c r="H10" s="26">
        <v>1801.29</v>
      </c>
      <c r="I10" s="25">
        <v>330</v>
      </c>
      <c r="J10" s="26">
        <v>277.5</v>
      </c>
      <c r="K10" s="26">
        <v>10370</v>
      </c>
      <c r="L10" s="26">
        <v>1302.19</v>
      </c>
      <c r="M10" s="26">
        <v>1990</v>
      </c>
      <c r="N10" s="26">
        <v>235.4</v>
      </c>
      <c r="O10" s="26"/>
      <c r="P10" s="26"/>
      <c r="Q10" s="26">
        <v>2000</v>
      </c>
      <c r="R10" s="26">
        <v>192.36</v>
      </c>
      <c r="S10" s="26">
        <v>18540</v>
      </c>
      <c r="T10" s="26">
        <v>1613.973</v>
      </c>
      <c r="U10" s="26">
        <v>1488</v>
      </c>
      <c r="V10" s="26">
        <v>242.68600000000001</v>
      </c>
      <c r="W10" s="26">
        <v>18000</v>
      </c>
      <c r="X10" s="26">
        <v>144</v>
      </c>
      <c r="Y10" s="26"/>
      <c r="Z10" s="26"/>
      <c r="AA10" s="26"/>
      <c r="AB10" s="26"/>
      <c r="AC10" s="26">
        <v>0</v>
      </c>
      <c r="AD10" s="26">
        <v>0</v>
      </c>
      <c r="AE10" s="26">
        <v>22</v>
      </c>
      <c r="AF10" s="26">
        <v>17.600000000000001</v>
      </c>
      <c r="AG10" s="26"/>
      <c r="AH10" s="26"/>
      <c r="AI10" s="30">
        <f t="shared" si="0"/>
        <v>6323.0619999999999</v>
      </c>
      <c r="AJ10" s="31"/>
      <c r="AK10" s="31"/>
    </row>
    <row r="11" spans="1:37" x14ac:dyDescent="0.25">
      <c r="B11" s="24" t="s">
        <v>26</v>
      </c>
      <c r="C11" s="42">
        <v>42450</v>
      </c>
      <c r="D11" s="42">
        <v>333.589</v>
      </c>
      <c r="E11" s="42">
        <v>257</v>
      </c>
      <c r="F11" s="42">
        <v>45.600999999999999</v>
      </c>
      <c r="G11" s="42">
        <v>3544</v>
      </c>
      <c r="H11" s="42">
        <v>1362.3240000000001</v>
      </c>
      <c r="I11" s="42">
        <v>11</v>
      </c>
      <c r="J11" s="42">
        <v>15.4</v>
      </c>
      <c r="K11" s="26">
        <v>1269</v>
      </c>
      <c r="L11" s="26">
        <v>339.57</v>
      </c>
      <c r="M11" s="26"/>
      <c r="N11" s="26"/>
      <c r="O11" s="26"/>
      <c r="P11" s="26"/>
      <c r="Q11" s="26">
        <v>12060</v>
      </c>
      <c r="R11" s="26">
        <v>1435.6320000000001</v>
      </c>
      <c r="S11" s="26">
        <v>8329</v>
      </c>
      <c r="T11" s="37">
        <v>1276.7929999999999</v>
      </c>
      <c r="U11" s="37">
        <v>1900</v>
      </c>
      <c r="V11" s="37">
        <v>357.99099999999999</v>
      </c>
      <c r="W11" s="37">
        <v>7250</v>
      </c>
      <c r="X11" s="37">
        <v>12.468999999999999</v>
      </c>
      <c r="Y11" s="37"/>
      <c r="Z11" s="37"/>
      <c r="AA11" s="37">
        <v>200</v>
      </c>
      <c r="AB11" s="37"/>
      <c r="AC11" s="37">
        <v>3400</v>
      </c>
      <c r="AD11" s="37">
        <v>8.1519999999999992</v>
      </c>
      <c r="AE11" s="37">
        <v>6</v>
      </c>
      <c r="AF11" s="37">
        <v>4.9400000000000004</v>
      </c>
      <c r="AG11" s="37"/>
      <c r="AH11" s="37"/>
      <c r="AI11" s="30">
        <f t="shared" si="0"/>
        <v>5192.4610000000002</v>
      </c>
      <c r="AJ11" s="31"/>
      <c r="AK11" s="31"/>
    </row>
    <row r="12" spans="1:37" x14ac:dyDescent="0.25">
      <c r="B12" s="24" t="s">
        <v>27</v>
      </c>
      <c r="C12" s="42">
        <v>4700</v>
      </c>
      <c r="D12" s="42">
        <v>7.6</v>
      </c>
      <c r="E12" s="42">
        <v>5367</v>
      </c>
      <c r="F12" s="42">
        <v>531.20000000000005</v>
      </c>
      <c r="G12" s="42">
        <v>13620</v>
      </c>
      <c r="H12" s="42">
        <v>6190.7</v>
      </c>
      <c r="I12" s="42">
        <v>0</v>
      </c>
      <c r="J12" s="42">
        <v>0</v>
      </c>
      <c r="K12" s="26">
        <v>0</v>
      </c>
      <c r="L12" s="26">
        <v>0</v>
      </c>
      <c r="M12" s="26">
        <v>12450</v>
      </c>
      <c r="N12" s="26">
        <v>633.4</v>
      </c>
      <c r="O12" s="26">
        <v>0</v>
      </c>
      <c r="P12" s="26">
        <v>0</v>
      </c>
      <c r="Q12" s="26">
        <v>0</v>
      </c>
      <c r="R12" s="26">
        <v>0</v>
      </c>
      <c r="S12" s="26">
        <v>27360</v>
      </c>
      <c r="T12" s="26">
        <v>2992.9</v>
      </c>
      <c r="U12" s="26">
        <v>1380</v>
      </c>
      <c r="V12" s="26">
        <v>314.60000000000002</v>
      </c>
      <c r="W12" s="26">
        <v>86500</v>
      </c>
      <c r="X12" s="26">
        <v>782.8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/>
      <c r="AH12" s="26"/>
      <c r="AI12" s="30">
        <f t="shared" si="0"/>
        <v>11453.199999999999</v>
      </c>
      <c r="AJ12" s="31"/>
      <c r="AK12" s="31"/>
    </row>
    <row r="13" spans="1:37" x14ac:dyDescent="0.25">
      <c r="B13" s="24" t="s">
        <v>28</v>
      </c>
      <c r="C13" s="42">
        <v>70541</v>
      </c>
      <c r="D13" s="42">
        <v>132.61707999999999</v>
      </c>
      <c r="E13" s="42">
        <v>1020.7500000000001</v>
      </c>
      <c r="F13" s="42">
        <v>286.82780000000002</v>
      </c>
      <c r="G13" s="42">
        <v>112</v>
      </c>
      <c r="H13" s="42">
        <v>106.4</v>
      </c>
      <c r="I13" s="42">
        <v>1640</v>
      </c>
      <c r="J13" s="42">
        <v>3281.66</v>
      </c>
      <c r="K13" s="26">
        <v>678</v>
      </c>
      <c r="L13" s="26">
        <v>49.042999999999999</v>
      </c>
      <c r="M13" s="26">
        <v>0</v>
      </c>
      <c r="N13" s="26">
        <v>0</v>
      </c>
      <c r="O13" s="26">
        <v>0</v>
      </c>
      <c r="P13" s="26">
        <v>0</v>
      </c>
      <c r="Q13" s="26" t="s">
        <v>29</v>
      </c>
      <c r="R13" s="26">
        <v>11.523999999999999</v>
      </c>
      <c r="S13" s="26">
        <v>18500</v>
      </c>
      <c r="T13" s="26">
        <v>17.945</v>
      </c>
      <c r="U13" s="26">
        <v>629</v>
      </c>
      <c r="V13" s="26">
        <v>276.68</v>
      </c>
      <c r="W13" s="26">
        <v>99257</v>
      </c>
      <c r="X13" s="26">
        <v>716.15969000000007</v>
      </c>
      <c r="Y13" s="26">
        <v>0</v>
      </c>
      <c r="Z13" s="26">
        <v>0</v>
      </c>
      <c r="AA13" s="26">
        <v>0</v>
      </c>
      <c r="AB13" s="26">
        <v>0</v>
      </c>
      <c r="AC13" s="26">
        <v>568</v>
      </c>
      <c r="AD13" s="26">
        <v>1.704</v>
      </c>
      <c r="AE13" s="26">
        <v>4</v>
      </c>
      <c r="AF13" s="26">
        <v>2.3079999999999998</v>
      </c>
      <c r="AG13" s="26"/>
      <c r="AH13" s="26"/>
      <c r="AI13" s="30">
        <f t="shared" si="0"/>
        <v>4882.8685700000005</v>
      </c>
      <c r="AJ13" s="31"/>
      <c r="AK13" s="31"/>
    </row>
    <row r="14" spans="1:37" x14ac:dyDescent="0.25">
      <c r="B14" s="24" t="s">
        <v>30</v>
      </c>
      <c r="C14" s="42">
        <v>2750</v>
      </c>
      <c r="D14" s="42">
        <v>39.799999999999997</v>
      </c>
      <c r="E14" s="42">
        <v>319</v>
      </c>
      <c r="F14" s="42">
        <v>75.349999999999994</v>
      </c>
      <c r="G14" s="42">
        <v>975</v>
      </c>
      <c r="H14" s="42">
        <v>574.65</v>
      </c>
      <c r="I14" s="42"/>
      <c r="J14" s="42"/>
      <c r="K14" s="26">
        <v>37630</v>
      </c>
      <c r="L14" s="26">
        <v>205.34</v>
      </c>
      <c r="M14" s="26"/>
      <c r="N14" s="26"/>
      <c r="O14" s="26">
        <v>4460</v>
      </c>
      <c r="P14" s="26">
        <v>566.22</v>
      </c>
      <c r="Q14" s="26"/>
      <c r="R14" s="26"/>
      <c r="S14" s="26">
        <v>2770</v>
      </c>
      <c r="T14" s="26">
        <v>96.236999999999995</v>
      </c>
      <c r="U14" s="26">
        <v>41</v>
      </c>
      <c r="V14" s="26">
        <v>6.56</v>
      </c>
      <c r="W14" s="26">
        <v>13600</v>
      </c>
      <c r="X14" s="26">
        <v>139.99700000000001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30">
        <f t="shared" si="0"/>
        <v>1704.1540000000002</v>
      </c>
      <c r="AJ14" s="31"/>
      <c r="AK14" s="31"/>
    </row>
    <row r="15" spans="1:37" x14ac:dyDescent="0.25">
      <c r="B15" s="24" t="s">
        <v>31</v>
      </c>
      <c r="C15" s="42">
        <v>8090</v>
      </c>
      <c r="D15" s="42">
        <v>16.18</v>
      </c>
      <c r="E15" s="42">
        <v>11106</v>
      </c>
      <c r="F15" s="42">
        <v>119.01600000000001</v>
      </c>
      <c r="G15" s="42">
        <v>500</v>
      </c>
      <c r="H15" s="42">
        <v>311.95</v>
      </c>
      <c r="I15" s="42">
        <v>10</v>
      </c>
      <c r="J15" s="42">
        <v>30</v>
      </c>
      <c r="K15" s="26">
        <v>2989</v>
      </c>
      <c r="L15" s="43">
        <v>687.47</v>
      </c>
      <c r="M15" s="26">
        <v>460</v>
      </c>
      <c r="N15" s="26">
        <v>63.734000000000002</v>
      </c>
      <c r="O15" s="26"/>
      <c r="P15" s="26">
        <v>0</v>
      </c>
      <c r="Q15" s="26">
        <v>150</v>
      </c>
      <c r="R15" s="26">
        <v>52.515000000000001</v>
      </c>
      <c r="S15" s="26">
        <v>11650</v>
      </c>
      <c r="T15" s="26">
        <v>10.835000000000001</v>
      </c>
      <c r="U15" s="26">
        <v>144</v>
      </c>
      <c r="V15" s="26">
        <v>40.478999999999999</v>
      </c>
      <c r="W15" s="26">
        <v>37726</v>
      </c>
      <c r="X15" s="26">
        <v>578.92899999999997</v>
      </c>
      <c r="Y15" s="26"/>
      <c r="Z15" s="26"/>
      <c r="AA15" s="26">
        <v>0</v>
      </c>
      <c r="AB15" s="26">
        <v>0</v>
      </c>
      <c r="AC15" s="26"/>
      <c r="AD15" s="26"/>
      <c r="AE15" s="26"/>
      <c r="AF15" s="26">
        <v>0</v>
      </c>
      <c r="AG15" s="26"/>
      <c r="AH15" s="26"/>
      <c r="AI15" s="30">
        <f t="shared" si="0"/>
        <v>1911.1080000000002</v>
      </c>
      <c r="AJ15" s="31"/>
      <c r="AK15" s="31"/>
    </row>
    <row r="16" spans="1:37" x14ac:dyDescent="0.25">
      <c r="B16" s="24" t="s">
        <v>32</v>
      </c>
      <c r="C16" s="44">
        <v>20550</v>
      </c>
      <c r="D16" s="45">
        <v>569.34209999999996</v>
      </c>
      <c r="E16" s="44">
        <v>1012.502</v>
      </c>
      <c r="F16" s="45">
        <v>143.47522000000001</v>
      </c>
      <c r="G16" s="44">
        <v>5062</v>
      </c>
      <c r="H16" s="45">
        <v>3186.0576599999999</v>
      </c>
      <c r="I16" s="44">
        <v>115</v>
      </c>
      <c r="J16" s="45">
        <v>271.745</v>
      </c>
      <c r="K16" s="46">
        <v>5062</v>
      </c>
      <c r="L16" s="47">
        <v>3186.0576599999999</v>
      </c>
      <c r="M16" s="48">
        <v>1000</v>
      </c>
      <c r="N16" s="47">
        <v>15.114000000000001</v>
      </c>
      <c r="O16" s="46"/>
      <c r="P16" s="46"/>
      <c r="Q16" s="37">
        <v>13554</v>
      </c>
      <c r="R16" s="37">
        <v>219.84109000000001</v>
      </c>
      <c r="S16" s="46">
        <v>7024</v>
      </c>
      <c r="T16" s="37">
        <v>647.3043100000001</v>
      </c>
      <c r="U16" s="46">
        <v>1999</v>
      </c>
      <c r="V16" s="37">
        <v>305.76570000000004</v>
      </c>
      <c r="W16" s="46">
        <v>20550</v>
      </c>
      <c r="X16" s="37">
        <v>581.84625000000005</v>
      </c>
      <c r="Y16" s="37"/>
      <c r="Z16" s="37"/>
      <c r="AA16" s="37"/>
      <c r="AB16" s="37"/>
      <c r="AC16" s="37">
        <v>11300</v>
      </c>
      <c r="AD16" s="37">
        <v>38.85</v>
      </c>
      <c r="AE16" s="37">
        <v>160</v>
      </c>
      <c r="AF16" s="37">
        <v>72</v>
      </c>
      <c r="AG16" s="37"/>
      <c r="AH16" s="37"/>
      <c r="AI16" s="30">
        <f t="shared" si="0"/>
        <v>9237.3989899999997</v>
      </c>
      <c r="AJ16" s="31"/>
      <c r="AK16" s="31"/>
    </row>
    <row r="17" spans="2:41" x14ac:dyDescent="0.25">
      <c r="B17" s="24" t="s">
        <v>33</v>
      </c>
      <c r="C17" s="42">
        <v>43319</v>
      </c>
      <c r="D17" s="42">
        <v>148.828</v>
      </c>
      <c r="E17" s="49">
        <v>1293</v>
      </c>
      <c r="F17" s="49">
        <v>391.34899999999999</v>
      </c>
      <c r="G17" s="42">
        <v>1055</v>
      </c>
      <c r="H17" s="42">
        <v>826</v>
      </c>
      <c r="I17" s="42">
        <v>10</v>
      </c>
      <c r="J17" s="42">
        <v>37</v>
      </c>
      <c r="K17" s="26">
        <v>850</v>
      </c>
      <c r="L17" s="26">
        <v>77.727000000000004</v>
      </c>
      <c r="M17" s="26">
        <v>731</v>
      </c>
      <c r="N17" s="26">
        <v>138.97900000000001</v>
      </c>
      <c r="O17" s="26">
        <v>0</v>
      </c>
      <c r="P17" s="26">
        <v>0</v>
      </c>
      <c r="Q17" s="26">
        <v>0</v>
      </c>
      <c r="R17" s="26">
        <v>0</v>
      </c>
      <c r="S17" s="26">
        <v>2054</v>
      </c>
      <c r="T17" s="26">
        <v>31.155000000000001</v>
      </c>
      <c r="U17" s="26">
        <v>394</v>
      </c>
      <c r="V17" s="26">
        <v>79.028999999999996</v>
      </c>
      <c r="W17" s="26">
        <v>38350</v>
      </c>
      <c r="X17" s="26">
        <v>582.11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/>
      <c r="AH17" s="26"/>
      <c r="AI17" s="30">
        <f t="shared" si="0"/>
        <v>2312.1770000000001</v>
      </c>
      <c r="AJ17" s="31"/>
      <c r="AK17" s="31" t="s">
        <v>161</v>
      </c>
    </row>
    <row r="18" spans="2:41" x14ac:dyDescent="0.25">
      <c r="B18" s="24" t="s">
        <v>34</v>
      </c>
      <c r="C18" s="42">
        <v>35000</v>
      </c>
      <c r="D18" s="50">
        <v>98.128009999999989</v>
      </c>
      <c r="E18" s="42">
        <v>1225</v>
      </c>
      <c r="F18" s="50">
        <v>124.61827000000001</v>
      </c>
      <c r="G18" s="42">
        <v>13820</v>
      </c>
      <c r="H18" s="50">
        <v>6281.6079</v>
      </c>
      <c r="I18" s="42"/>
      <c r="J18" s="50"/>
      <c r="K18" s="26">
        <v>8700</v>
      </c>
      <c r="L18" s="26">
        <v>5291.5010000000002</v>
      </c>
      <c r="M18" s="26">
        <v>13936</v>
      </c>
      <c r="N18" s="47">
        <v>709.06368000000009</v>
      </c>
      <c r="O18" s="26">
        <v>1600</v>
      </c>
      <c r="P18" s="37">
        <v>120</v>
      </c>
      <c r="Q18" s="26">
        <v>1090</v>
      </c>
      <c r="R18" s="26">
        <v>165.94898000000001</v>
      </c>
      <c r="S18" s="26">
        <v>10846</v>
      </c>
      <c r="T18" s="37">
        <v>6621.6281799999997</v>
      </c>
      <c r="U18" s="26">
        <v>400</v>
      </c>
      <c r="V18" s="37">
        <v>97.118169999999992</v>
      </c>
      <c r="W18" s="26">
        <v>17200</v>
      </c>
      <c r="X18" s="37">
        <v>475.88400000000001</v>
      </c>
      <c r="Y18" s="37"/>
      <c r="Z18" s="37"/>
      <c r="AA18" s="37"/>
      <c r="AB18" s="37"/>
      <c r="AC18" s="37">
        <v>2200</v>
      </c>
      <c r="AD18" s="37">
        <v>5.2359999999999998</v>
      </c>
      <c r="AE18" s="37"/>
      <c r="AF18" s="37"/>
      <c r="AG18" s="37"/>
      <c r="AH18" s="37"/>
      <c r="AI18" s="30">
        <f t="shared" si="0"/>
        <v>19990.734189999999</v>
      </c>
      <c r="AJ18" s="31"/>
      <c r="AK18" s="31"/>
    </row>
    <row r="19" spans="2:41" x14ac:dyDescent="0.25">
      <c r="B19" s="24" t="s">
        <v>35</v>
      </c>
      <c r="C19" s="42">
        <v>11500</v>
      </c>
      <c r="D19" s="42">
        <v>22.488849999999999</v>
      </c>
      <c r="E19" s="42">
        <v>127</v>
      </c>
      <c r="F19" s="42">
        <v>13.335000000000001</v>
      </c>
      <c r="G19" s="42">
        <v>1147</v>
      </c>
      <c r="H19" s="42">
        <v>586.83000000000004</v>
      </c>
      <c r="I19" s="42">
        <v>0</v>
      </c>
      <c r="J19" s="42">
        <v>0</v>
      </c>
      <c r="K19" s="26">
        <v>0</v>
      </c>
      <c r="L19" s="26">
        <v>0</v>
      </c>
      <c r="M19" s="26">
        <v>1500</v>
      </c>
      <c r="N19" s="26">
        <v>165</v>
      </c>
      <c r="O19" s="26">
        <v>0</v>
      </c>
      <c r="P19" s="26">
        <v>0</v>
      </c>
      <c r="Q19" s="26">
        <v>0</v>
      </c>
      <c r="R19" s="26">
        <v>0</v>
      </c>
      <c r="S19" s="26">
        <v>2030</v>
      </c>
      <c r="T19" s="26">
        <v>227.63</v>
      </c>
      <c r="U19" s="26">
        <v>227</v>
      </c>
      <c r="V19" s="26">
        <v>67.316999999999993</v>
      </c>
      <c r="W19" s="26">
        <v>28000</v>
      </c>
      <c r="X19" s="26">
        <v>335.45</v>
      </c>
      <c r="Y19" s="26"/>
      <c r="Z19" s="26">
        <v>0</v>
      </c>
      <c r="AA19" s="26"/>
      <c r="AB19" s="26"/>
      <c r="AC19" s="26"/>
      <c r="AD19" s="26"/>
      <c r="AE19" s="26"/>
      <c r="AF19" s="26"/>
      <c r="AG19" s="26"/>
      <c r="AH19" s="26"/>
      <c r="AI19" s="30">
        <f t="shared" si="0"/>
        <v>1418.0508500000001</v>
      </c>
      <c r="AJ19" s="31"/>
      <c r="AK19" s="31"/>
    </row>
    <row r="20" spans="2:41" x14ac:dyDescent="0.25">
      <c r="B20" s="24" t="s">
        <v>36</v>
      </c>
      <c r="C20" s="42">
        <v>0</v>
      </c>
      <c r="D20" s="42">
        <v>0</v>
      </c>
      <c r="E20" s="42">
        <v>199</v>
      </c>
      <c r="F20" s="42">
        <v>38.6</v>
      </c>
      <c r="G20" s="42">
        <v>2928</v>
      </c>
      <c r="H20" s="42">
        <v>967</v>
      </c>
      <c r="I20" s="42">
        <v>46</v>
      </c>
      <c r="J20" s="42">
        <v>151.80000000000001</v>
      </c>
      <c r="K20" s="26">
        <v>130</v>
      </c>
      <c r="L20" s="26">
        <v>77.2</v>
      </c>
      <c r="M20" s="26"/>
      <c r="N20" s="26"/>
      <c r="O20" s="26">
        <v>0</v>
      </c>
      <c r="P20" s="26">
        <v>0</v>
      </c>
      <c r="Q20" s="37">
        <v>1900</v>
      </c>
      <c r="R20" s="37">
        <v>355.3</v>
      </c>
      <c r="S20" s="26">
        <v>16476</v>
      </c>
      <c r="T20" s="26">
        <v>825.7</v>
      </c>
      <c r="U20" s="26">
        <v>286</v>
      </c>
      <c r="V20" s="26">
        <v>8</v>
      </c>
      <c r="W20" s="26">
        <v>33150</v>
      </c>
      <c r="X20" s="26">
        <v>182.3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/>
      <c r="AH20" s="26"/>
      <c r="AI20" s="30">
        <f t="shared" si="0"/>
        <v>2605.9000000000005</v>
      </c>
      <c r="AJ20" s="31"/>
      <c r="AK20" s="31"/>
      <c r="AM20" s="1" t="s">
        <v>161</v>
      </c>
    </row>
    <row r="21" spans="2:41" x14ac:dyDescent="0.25">
      <c r="B21" s="24" t="s">
        <v>37</v>
      </c>
      <c r="C21" s="42">
        <v>22800</v>
      </c>
      <c r="D21" s="42">
        <v>370.2</v>
      </c>
      <c r="E21" s="42">
        <v>2072</v>
      </c>
      <c r="F21" s="42">
        <v>292.39999999999998</v>
      </c>
      <c r="G21" s="42">
        <v>2041</v>
      </c>
      <c r="H21" s="42">
        <v>1281</v>
      </c>
      <c r="I21" s="42">
        <v>0</v>
      </c>
      <c r="J21" s="42">
        <v>0</v>
      </c>
      <c r="K21" s="26">
        <v>1831</v>
      </c>
      <c r="L21" s="26">
        <v>672.7</v>
      </c>
      <c r="M21" s="26">
        <v>5550</v>
      </c>
      <c r="N21" s="26">
        <v>648.9</v>
      </c>
      <c r="O21" s="26">
        <v>0</v>
      </c>
      <c r="P21" s="26">
        <v>0</v>
      </c>
      <c r="Q21" s="26">
        <v>0</v>
      </c>
      <c r="R21" s="26">
        <v>0</v>
      </c>
      <c r="S21" s="26">
        <v>46600</v>
      </c>
      <c r="T21" s="26">
        <v>45.6</v>
      </c>
      <c r="U21" s="26">
        <v>683</v>
      </c>
      <c r="V21" s="26">
        <v>172</v>
      </c>
      <c r="W21" s="26">
        <v>162599</v>
      </c>
      <c r="X21" s="26">
        <v>2657.4</v>
      </c>
      <c r="Y21" s="26"/>
      <c r="Z21" s="26"/>
      <c r="AA21" s="26"/>
      <c r="AB21" s="26"/>
      <c r="AC21" s="26">
        <v>4600</v>
      </c>
      <c r="AD21" s="26">
        <v>138.30000000000001</v>
      </c>
      <c r="AE21" s="26"/>
      <c r="AF21" s="26"/>
      <c r="AG21" s="26"/>
      <c r="AH21" s="26"/>
      <c r="AI21" s="30">
        <f t="shared" si="0"/>
        <v>6278.5000000000009</v>
      </c>
      <c r="AJ21" s="31"/>
      <c r="AK21" s="31"/>
    </row>
    <row r="22" spans="2:41" x14ac:dyDescent="0.25">
      <c r="B22" s="24" t="s">
        <v>38</v>
      </c>
      <c r="C22" s="42">
        <v>450</v>
      </c>
      <c r="D22" s="42">
        <v>0.95399999999999996</v>
      </c>
      <c r="E22" s="42">
        <v>114</v>
      </c>
      <c r="F22" s="42">
        <v>21.18</v>
      </c>
      <c r="G22" s="42">
        <v>1452</v>
      </c>
      <c r="H22" s="42">
        <v>1742.6214</v>
      </c>
      <c r="I22" s="42"/>
      <c r="J22" s="42"/>
      <c r="K22" s="26"/>
      <c r="L22" s="26"/>
      <c r="M22" s="26"/>
      <c r="N22" s="26"/>
      <c r="O22" s="26"/>
      <c r="P22" s="26"/>
      <c r="Q22" s="26">
        <v>200</v>
      </c>
      <c r="R22" s="26">
        <v>38.205839999999995</v>
      </c>
      <c r="S22" s="26">
        <v>990</v>
      </c>
      <c r="T22" s="26">
        <v>79.2</v>
      </c>
      <c r="U22" s="26">
        <v>200</v>
      </c>
      <c r="V22" s="26">
        <v>66.705160000000006</v>
      </c>
      <c r="W22" s="26">
        <v>3500</v>
      </c>
      <c r="X22" s="26">
        <v>25.2</v>
      </c>
      <c r="Y22" s="26"/>
      <c r="Z22" s="26">
        <v>0</v>
      </c>
      <c r="AA22" s="26"/>
      <c r="AB22" s="26"/>
      <c r="AC22" s="26"/>
      <c r="AD22" s="26"/>
      <c r="AE22" s="26"/>
      <c r="AF22" s="26"/>
      <c r="AG22" s="26"/>
      <c r="AH22" s="26"/>
      <c r="AI22" s="30">
        <f t="shared" si="0"/>
        <v>1974.0664000000002</v>
      </c>
      <c r="AJ22" s="31"/>
      <c r="AK22" s="31"/>
    </row>
    <row r="23" spans="2:41" x14ac:dyDescent="0.25">
      <c r="B23" s="24" t="s">
        <v>39</v>
      </c>
      <c r="C23" s="42">
        <v>63400</v>
      </c>
      <c r="D23" s="42">
        <v>147.72200000000001</v>
      </c>
      <c r="E23" s="42">
        <v>573</v>
      </c>
      <c r="F23" s="42">
        <v>233.78399999999999</v>
      </c>
      <c r="G23" s="42">
        <v>5552</v>
      </c>
      <c r="H23" s="42">
        <v>2745.4639999999999</v>
      </c>
      <c r="I23" s="42"/>
      <c r="J23" s="42"/>
      <c r="K23" s="26">
        <v>4825</v>
      </c>
      <c r="L23" s="26">
        <v>405.3</v>
      </c>
      <c r="M23" s="26">
        <v>10470</v>
      </c>
      <c r="N23" s="26">
        <v>5018.7853909999994</v>
      </c>
      <c r="O23" s="26">
        <v>1900</v>
      </c>
      <c r="P23" s="26">
        <v>175.7175</v>
      </c>
      <c r="Q23" s="26">
        <v>1260</v>
      </c>
      <c r="R23" s="26">
        <v>357.95803699999999</v>
      </c>
      <c r="S23" s="26">
        <v>8460</v>
      </c>
      <c r="T23" s="26">
        <v>925.43939999999998</v>
      </c>
      <c r="U23" s="26">
        <v>637</v>
      </c>
      <c r="V23" s="26">
        <v>187.67032999999998</v>
      </c>
      <c r="W23" s="26">
        <v>36600</v>
      </c>
      <c r="X23" s="26">
        <v>874.37400000000002</v>
      </c>
      <c r="Y23" s="26"/>
      <c r="Z23" s="26"/>
      <c r="AA23" s="26"/>
      <c r="AB23" s="26"/>
      <c r="AC23" s="26">
        <v>7200</v>
      </c>
      <c r="AD23" s="26">
        <v>17.423999999999999</v>
      </c>
      <c r="AE23" s="26"/>
      <c r="AF23" s="26"/>
      <c r="AG23" s="26"/>
      <c r="AH23" s="26"/>
      <c r="AI23" s="30">
        <f t="shared" si="0"/>
        <v>11089.638658000002</v>
      </c>
      <c r="AJ23" s="31"/>
      <c r="AK23" s="31"/>
      <c r="AO23" s="1" t="s">
        <v>161</v>
      </c>
    </row>
    <row r="24" spans="2:41" x14ac:dyDescent="0.25">
      <c r="B24" s="38" t="s">
        <v>40</v>
      </c>
      <c r="C24" s="42">
        <v>15775</v>
      </c>
      <c r="D24" s="42">
        <v>31.146000000000001</v>
      </c>
      <c r="E24" s="42">
        <v>2399.06</v>
      </c>
      <c r="F24" s="42">
        <v>599.43889999999999</v>
      </c>
      <c r="G24" s="42">
        <v>1119</v>
      </c>
      <c r="H24" s="42">
        <v>237.7</v>
      </c>
      <c r="I24" s="42">
        <v>1</v>
      </c>
      <c r="J24" s="42">
        <v>7</v>
      </c>
      <c r="K24" s="26">
        <v>1006</v>
      </c>
      <c r="L24" s="26">
        <v>499.14747999999997</v>
      </c>
      <c r="M24" s="26"/>
      <c r="N24" s="26"/>
      <c r="O24" s="26">
        <v>812</v>
      </c>
      <c r="P24" s="26">
        <v>123.941</v>
      </c>
      <c r="Q24" s="26">
        <v>1508</v>
      </c>
      <c r="R24" s="26">
        <v>202.20638</v>
      </c>
      <c r="S24" s="26">
        <v>2232</v>
      </c>
      <c r="T24" s="26">
        <v>2.6589999999999998</v>
      </c>
      <c r="U24" s="26">
        <v>750</v>
      </c>
      <c r="V24" s="26">
        <v>115.46</v>
      </c>
      <c r="W24" s="26">
        <v>15091</v>
      </c>
      <c r="X24" s="26">
        <v>151.70838000000001</v>
      </c>
      <c r="Y24" s="26"/>
      <c r="Z24" s="26"/>
      <c r="AA24" s="26"/>
      <c r="AB24" s="26"/>
      <c r="AC24" s="26">
        <v>1003</v>
      </c>
      <c r="AD24" s="26">
        <v>2.5271999999999997</v>
      </c>
      <c r="AE24" s="26">
        <v>47</v>
      </c>
      <c r="AF24" s="26">
        <v>14.57</v>
      </c>
      <c r="AG24" s="26"/>
      <c r="AH24" s="26"/>
      <c r="AI24" s="30">
        <f t="shared" si="0"/>
        <v>1987.50434</v>
      </c>
      <c r="AJ24" s="31"/>
      <c r="AK24" s="31"/>
      <c r="AN24" s="1" t="s">
        <v>161</v>
      </c>
    </row>
    <row r="25" spans="2:41" x14ac:dyDescent="0.25">
      <c r="B25" s="24" t="s">
        <v>41</v>
      </c>
      <c r="C25" s="42">
        <v>165600</v>
      </c>
      <c r="D25" s="50">
        <v>772.77145999999993</v>
      </c>
      <c r="E25" s="42">
        <v>486</v>
      </c>
      <c r="F25" s="50">
        <v>135.97749999999999</v>
      </c>
      <c r="G25" s="42">
        <v>6000</v>
      </c>
      <c r="H25" s="42">
        <v>2727.18</v>
      </c>
      <c r="I25" s="42">
        <v>0</v>
      </c>
      <c r="J25" s="42">
        <v>0</v>
      </c>
      <c r="K25" s="26">
        <v>2240</v>
      </c>
      <c r="L25" s="26">
        <v>297.38600000000002</v>
      </c>
      <c r="M25" s="26">
        <v>0</v>
      </c>
      <c r="N25" s="26">
        <v>0</v>
      </c>
      <c r="O25" s="26">
        <v>0</v>
      </c>
      <c r="P25" s="26">
        <v>0</v>
      </c>
      <c r="Q25" s="26">
        <v>3186</v>
      </c>
      <c r="R25" s="26">
        <v>162.10368</v>
      </c>
      <c r="S25" s="26">
        <v>0</v>
      </c>
      <c r="T25" s="26">
        <v>0</v>
      </c>
      <c r="U25" s="26">
        <v>294</v>
      </c>
      <c r="V25" s="26">
        <v>67.866960000000006</v>
      </c>
      <c r="W25" s="26">
        <v>195100</v>
      </c>
      <c r="X25" s="26">
        <v>1934.998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/>
      <c r="AH25" s="26"/>
      <c r="AI25" s="30">
        <f t="shared" si="0"/>
        <v>6098.2836000000007</v>
      </c>
      <c r="AJ25" s="31"/>
      <c r="AK25" s="31"/>
      <c r="AO25" s="1" t="s">
        <v>161</v>
      </c>
    </row>
    <row r="26" spans="2:41" x14ac:dyDescent="0.25">
      <c r="B26" s="24" t="s">
        <v>42</v>
      </c>
      <c r="C26" s="42">
        <v>3160</v>
      </c>
      <c r="D26" s="42">
        <v>37.75</v>
      </c>
      <c r="E26" s="42">
        <v>120</v>
      </c>
      <c r="F26" s="42">
        <v>7.2</v>
      </c>
      <c r="G26" s="42">
        <v>150</v>
      </c>
      <c r="H26" s="42">
        <v>27.8</v>
      </c>
      <c r="I26" s="42">
        <v>3</v>
      </c>
      <c r="J26" s="42">
        <v>8.1</v>
      </c>
      <c r="K26" s="26">
        <v>150</v>
      </c>
      <c r="L26" s="26">
        <v>12.75</v>
      </c>
      <c r="M26" s="26">
        <v>200</v>
      </c>
      <c r="N26" s="26">
        <v>98.6</v>
      </c>
      <c r="O26" s="26">
        <v>4454</v>
      </c>
      <c r="P26" s="26">
        <v>1786.0540000000001</v>
      </c>
      <c r="Q26" s="26">
        <v>0</v>
      </c>
      <c r="R26" s="26">
        <v>171.25200000000001</v>
      </c>
      <c r="S26" s="26">
        <v>0</v>
      </c>
      <c r="T26" s="26">
        <v>0</v>
      </c>
      <c r="U26" s="26">
        <v>126</v>
      </c>
      <c r="V26" s="26">
        <v>0</v>
      </c>
      <c r="W26" s="26">
        <v>9400</v>
      </c>
      <c r="X26" s="26">
        <v>164.91499999999999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30">
        <f t="shared" si="0"/>
        <v>2314.4210000000003</v>
      </c>
      <c r="AJ26" s="31"/>
      <c r="AK26" s="31"/>
    </row>
    <row r="27" spans="2:41" x14ac:dyDescent="0.25">
      <c r="B27" s="24" t="s">
        <v>43</v>
      </c>
      <c r="C27" s="42">
        <v>83400</v>
      </c>
      <c r="D27" s="42">
        <v>83.4</v>
      </c>
      <c r="E27" s="42">
        <v>72</v>
      </c>
      <c r="F27" s="42">
        <v>43.72927</v>
      </c>
      <c r="G27" s="42">
        <v>3300</v>
      </c>
      <c r="H27" s="42">
        <v>1650</v>
      </c>
      <c r="I27" s="42"/>
      <c r="J27" s="42">
        <v>0</v>
      </c>
      <c r="K27" s="26">
        <v>3669</v>
      </c>
      <c r="L27" s="26">
        <v>430.83251000000001</v>
      </c>
      <c r="M27" s="26"/>
      <c r="N27" s="26">
        <v>0</v>
      </c>
      <c r="O27" s="26"/>
      <c r="P27" s="26">
        <v>0</v>
      </c>
      <c r="Q27" s="26">
        <v>21500</v>
      </c>
      <c r="R27" s="26">
        <v>47.511000000000003</v>
      </c>
      <c r="S27" s="26">
        <v>44000</v>
      </c>
      <c r="T27" s="26">
        <v>54.4133</v>
      </c>
      <c r="U27" s="26">
        <v>58</v>
      </c>
      <c r="V27" s="26">
        <v>9.86</v>
      </c>
      <c r="W27" s="26">
        <v>160000</v>
      </c>
      <c r="X27" s="26">
        <v>1197.1130000000001</v>
      </c>
      <c r="Y27" s="51"/>
      <c r="Z27" s="51">
        <v>0</v>
      </c>
      <c r="AA27" s="51"/>
      <c r="AB27" s="51">
        <v>0</v>
      </c>
      <c r="AC27" s="51">
        <v>2600</v>
      </c>
      <c r="AD27" s="51">
        <v>6.2140000000000004</v>
      </c>
      <c r="AE27" s="51"/>
      <c r="AF27" s="51">
        <v>0</v>
      </c>
      <c r="AG27" s="51"/>
      <c r="AH27" s="51"/>
      <c r="AI27" s="30">
        <f t="shared" si="0"/>
        <v>3523.0730800000001</v>
      </c>
      <c r="AJ27" s="31"/>
      <c r="AK27" s="31"/>
    </row>
    <row r="28" spans="2:41" x14ac:dyDescent="0.25">
      <c r="B28" s="52" t="s">
        <v>44</v>
      </c>
      <c r="C28" s="44">
        <v>23550</v>
      </c>
      <c r="D28" s="44">
        <v>58.875</v>
      </c>
      <c r="E28" s="44">
        <v>257</v>
      </c>
      <c r="F28" s="44">
        <v>35.979999999999997</v>
      </c>
      <c r="G28" s="44">
        <v>1570</v>
      </c>
      <c r="H28" s="44">
        <v>713.61209999999994</v>
      </c>
      <c r="I28" s="44">
        <v>0</v>
      </c>
      <c r="J28" s="44">
        <v>0</v>
      </c>
      <c r="K28" s="46">
        <v>9490</v>
      </c>
      <c r="L28" s="46">
        <v>1324.145</v>
      </c>
      <c r="M28" s="46">
        <v>2200</v>
      </c>
      <c r="N28" s="46">
        <v>111.93600000000001</v>
      </c>
      <c r="O28" s="46">
        <v>750</v>
      </c>
      <c r="P28" s="46">
        <v>97.5</v>
      </c>
      <c r="Q28" s="46">
        <v>8100</v>
      </c>
      <c r="R28" s="46">
        <v>1148.1528999999998</v>
      </c>
      <c r="S28" s="46">
        <v>11624</v>
      </c>
      <c r="T28" s="46">
        <v>660.60080000000005</v>
      </c>
      <c r="U28" s="46">
        <v>1369</v>
      </c>
      <c r="V28" s="46">
        <v>256.19400000000002</v>
      </c>
      <c r="W28" s="46">
        <v>49350</v>
      </c>
      <c r="X28" s="46">
        <v>385</v>
      </c>
      <c r="Y28" s="53">
        <v>0</v>
      </c>
      <c r="Z28" s="53">
        <v>0</v>
      </c>
      <c r="AA28" s="53">
        <v>0</v>
      </c>
      <c r="AB28" s="53">
        <v>0</v>
      </c>
      <c r="AC28" s="53">
        <v>8430</v>
      </c>
      <c r="AD28" s="53">
        <v>207.48729999999998</v>
      </c>
      <c r="AE28" s="53">
        <v>0</v>
      </c>
      <c r="AF28" s="53">
        <v>0</v>
      </c>
      <c r="AG28" s="53"/>
      <c r="AH28" s="53"/>
      <c r="AI28" s="30">
        <f t="shared" si="0"/>
        <v>4999.4831000000004</v>
      </c>
      <c r="AJ28" s="31"/>
      <c r="AK28" s="31"/>
      <c r="AL28" s="1" t="s">
        <v>161</v>
      </c>
      <c r="AM28" s="1" t="s">
        <v>161</v>
      </c>
    </row>
    <row r="29" spans="2:41" x14ac:dyDescent="0.25">
      <c r="B29" s="52" t="s">
        <v>45</v>
      </c>
      <c r="C29" s="54">
        <v>30000</v>
      </c>
      <c r="D29" s="54">
        <v>126.6</v>
      </c>
      <c r="E29" s="54">
        <v>100</v>
      </c>
      <c r="F29" s="54">
        <v>14</v>
      </c>
      <c r="G29" s="54">
        <v>10</v>
      </c>
      <c r="H29" s="54">
        <v>1.4862</v>
      </c>
      <c r="I29" s="54">
        <v>0</v>
      </c>
      <c r="J29" s="54">
        <v>0</v>
      </c>
      <c r="K29" s="55">
        <v>0</v>
      </c>
      <c r="L29" s="55">
        <v>0</v>
      </c>
      <c r="M29" s="55">
        <v>1000</v>
      </c>
      <c r="N29" s="55">
        <v>13</v>
      </c>
      <c r="O29" s="55">
        <v>0</v>
      </c>
      <c r="P29" s="55">
        <v>0</v>
      </c>
      <c r="Q29" s="55">
        <v>0</v>
      </c>
      <c r="R29" s="55">
        <v>0</v>
      </c>
      <c r="S29" s="55">
        <v>180</v>
      </c>
      <c r="T29" s="55">
        <v>0.18</v>
      </c>
      <c r="U29" s="55">
        <v>591</v>
      </c>
      <c r="V29" s="55">
        <v>150.0445</v>
      </c>
      <c r="W29" s="55">
        <v>9500</v>
      </c>
      <c r="X29" s="55">
        <v>85.5</v>
      </c>
      <c r="Y29" s="56">
        <v>0</v>
      </c>
      <c r="Z29" s="56">
        <v>0</v>
      </c>
      <c r="AA29" s="56">
        <v>0</v>
      </c>
      <c r="AB29" s="56">
        <v>0</v>
      </c>
      <c r="AC29" s="56">
        <v>580</v>
      </c>
      <c r="AD29" s="56">
        <v>1.5660000000000001</v>
      </c>
      <c r="AE29" s="56">
        <v>0</v>
      </c>
      <c r="AF29" s="56">
        <v>0</v>
      </c>
      <c r="AG29" s="56"/>
      <c r="AH29" s="56"/>
      <c r="AI29" s="30">
        <f t="shared" si="0"/>
        <v>392.37669999999997</v>
      </c>
      <c r="AJ29" s="31"/>
      <c r="AK29" s="31"/>
      <c r="AL29" s="1" t="s">
        <v>161</v>
      </c>
      <c r="AM29" s="1" t="s">
        <v>161</v>
      </c>
    </row>
    <row r="30" spans="2:41" x14ac:dyDescent="0.25">
      <c r="B30" s="52" t="s">
        <v>46</v>
      </c>
      <c r="C30" s="42">
        <v>18125</v>
      </c>
      <c r="D30" s="42">
        <v>338.03125</v>
      </c>
      <c r="E30" s="42">
        <v>775</v>
      </c>
      <c r="F30" s="42">
        <v>205.30029999999999</v>
      </c>
      <c r="G30" s="42">
        <v>2090</v>
      </c>
      <c r="H30" s="42">
        <v>949.96769999999992</v>
      </c>
      <c r="I30" s="42">
        <v>0</v>
      </c>
      <c r="J30" s="42">
        <v>0</v>
      </c>
      <c r="K30" s="26">
        <v>4870</v>
      </c>
      <c r="L30" s="26">
        <v>597.06200000000001</v>
      </c>
      <c r="M30" s="26">
        <v>1900</v>
      </c>
      <c r="N30" s="26">
        <v>280.07976000000002</v>
      </c>
      <c r="O30" s="26">
        <v>0</v>
      </c>
      <c r="P30" s="26">
        <v>0</v>
      </c>
      <c r="Q30" s="26">
        <v>0</v>
      </c>
      <c r="R30" s="26">
        <v>0</v>
      </c>
      <c r="S30" s="26">
        <v>1890</v>
      </c>
      <c r="T30" s="26">
        <v>413.34300000000002</v>
      </c>
      <c r="U30" s="26">
        <v>276</v>
      </c>
      <c r="V30" s="26">
        <v>66.106200000000001</v>
      </c>
      <c r="W30" s="26">
        <v>27800</v>
      </c>
      <c r="X30" s="26">
        <v>240.74799999999999</v>
      </c>
      <c r="Y30" s="51">
        <v>0</v>
      </c>
      <c r="Z30" s="51">
        <v>0</v>
      </c>
      <c r="AA30" s="51">
        <v>0</v>
      </c>
      <c r="AB30" s="51">
        <v>0</v>
      </c>
      <c r="AC30" s="51">
        <v>220</v>
      </c>
      <c r="AD30" s="51">
        <v>0.51700000000000002</v>
      </c>
      <c r="AE30" s="51">
        <v>0</v>
      </c>
      <c r="AF30" s="51">
        <v>0</v>
      </c>
      <c r="AG30" s="51"/>
      <c r="AH30" s="51"/>
      <c r="AI30" s="30">
        <f t="shared" si="0"/>
        <v>3091.1552099999999</v>
      </c>
      <c r="AJ30" s="31"/>
      <c r="AK30" s="31"/>
      <c r="AL30" s="1" t="s">
        <v>161</v>
      </c>
    </row>
    <row r="31" spans="2:41" x14ac:dyDescent="0.25">
      <c r="B31" s="57" t="s">
        <v>47</v>
      </c>
      <c r="C31" s="50">
        <v>34402</v>
      </c>
      <c r="D31" s="50">
        <v>68</v>
      </c>
      <c r="E31" s="50">
        <v>55</v>
      </c>
      <c r="F31" s="50">
        <v>18</v>
      </c>
      <c r="G31" s="50">
        <v>185</v>
      </c>
      <c r="H31" s="50">
        <v>0.29399999999999998</v>
      </c>
      <c r="I31" s="50">
        <v>0</v>
      </c>
      <c r="J31" s="50">
        <v>0</v>
      </c>
      <c r="K31" s="26">
        <v>1500</v>
      </c>
      <c r="L31" s="26">
        <v>60.3</v>
      </c>
      <c r="M31" s="26">
        <v>542</v>
      </c>
      <c r="N31" s="26">
        <v>80.849999999999994</v>
      </c>
      <c r="O31" s="26">
        <v>0</v>
      </c>
      <c r="P31" s="26">
        <v>0</v>
      </c>
      <c r="Q31" s="26">
        <v>50</v>
      </c>
      <c r="R31" s="26">
        <v>1.2</v>
      </c>
      <c r="S31" s="26">
        <v>100</v>
      </c>
      <c r="T31" s="26">
        <v>9.8000000000000004E-2</v>
      </c>
      <c r="U31" s="26">
        <v>505</v>
      </c>
      <c r="V31" s="26">
        <v>178.88</v>
      </c>
      <c r="W31" s="26">
        <v>88000</v>
      </c>
      <c r="X31" s="26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1038</v>
      </c>
      <c r="AD31" s="51">
        <v>0</v>
      </c>
      <c r="AE31" s="51">
        <v>0</v>
      </c>
      <c r="AF31" s="51">
        <v>0</v>
      </c>
      <c r="AG31" s="51"/>
      <c r="AH31" s="51"/>
      <c r="AI31" s="30">
        <f t="shared" si="0"/>
        <v>407.62199999999996</v>
      </c>
      <c r="AJ31" s="31"/>
      <c r="AK31" s="31"/>
      <c r="AL31" s="1" t="s">
        <v>161</v>
      </c>
    </row>
    <row r="32" spans="2:41" x14ac:dyDescent="0.25">
      <c r="B32" s="57" t="s">
        <v>48</v>
      </c>
      <c r="C32" s="58">
        <v>82000</v>
      </c>
      <c r="D32" s="58">
        <v>456</v>
      </c>
      <c r="E32" s="58">
        <v>57</v>
      </c>
      <c r="F32" s="58">
        <v>7.8</v>
      </c>
      <c r="G32" s="58">
        <v>1980</v>
      </c>
      <c r="H32" s="58">
        <v>748.5</v>
      </c>
      <c r="I32" s="58">
        <v>0</v>
      </c>
      <c r="J32" s="58">
        <v>0</v>
      </c>
      <c r="K32" s="59">
        <v>7171</v>
      </c>
      <c r="L32" s="59">
        <v>595</v>
      </c>
      <c r="M32" s="59">
        <v>2323</v>
      </c>
      <c r="N32" s="59">
        <v>65</v>
      </c>
      <c r="O32" s="59">
        <v>0</v>
      </c>
      <c r="P32" s="59">
        <v>0</v>
      </c>
      <c r="Q32" s="59">
        <v>0</v>
      </c>
      <c r="R32" s="59">
        <v>0</v>
      </c>
      <c r="S32" s="59">
        <v>1800</v>
      </c>
      <c r="T32" s="59">
        <v>215</v>
      </c>
      <c r="U32" s="59">
        <v>2600</v>
      </c>
      <c r="V32" s="59">
        <v>560</v>
      </c>
      <c r="W32" s="59">
        <v>13000</v>
      </c>
      <c r="X32" s="59">
        <v>84.5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/>
      <c r="AH32" s="60"/>
      <c r="AI32" s="30">
        <f t="shared" si="0"/>
        <v>2731.8</v>
      </c>
      <c r="AJ32" s="31"/>
      <c r="AK32" s="31"/>
    </row>
    <row r="33" spans="2:37" x14ac:dyDescent="0.25">
      <c r="B33" s="57" t="s">
        <v>49</v>
      </c>
      <c r="C33" s="50">
        <v>55000</v>
      </c>
      <c r="D33" s="50">
        <v>683.56200000000001</v>
      </c>
      <c r="E33" s="50">
        <v>179</v>
      </c>
      <c r="F33" s="50"/>
      <c r="G33" s="50">
        <v>1232</v>
      </c>
      <c r="H33" s="50">
        <v>301.83999999999997</v>
      </c>
      <c r="I33" s="50"/>
      <c r="J33" s="50"/>
      <c r="K33" s="26">
        <v>3930</v>
      </c>
      <c r="L33" s="26">
        <v>552.16499999999996</v>
      </c>
      <c r="M33" s="26">
        <v>4000</v>
      </c>
      <c r="N33" s="26">
        <v>589.64</v>
      </c>
      <c r="O33" s="26">
        <v>650</v>
      </c>
      <c r="P33" s="26">
        <v>84.5</v>
      </c>
      <c r="Q33" s="26"/>
      <c r="R33" s="26"/>
      <c r="S33" s="26">
        <v>2000</v>
      </c>
      <c r="T33" s="26">
        <v>1.9</v>
      </c>
      <c r="U33" s="26">
        <v>4250</v>
      </c>
      <c r="V33" s="26">
        <v>1020.42144</v>
      </c>
      <c r="W33" s="26">
        <v>17385</v>
      </c>
      <c r="X33" s="26">
        <v>230.1738</v>
      </c>
      <c r="Y33" s="51"/>
      <c r="Z33" s="51"/>
      <c r="AA33" s="51"/>
      <c r="AB33" s="51"/>
      <c r="AC33" s="51">
        <v>1400</v>
      </c>
      <c r="AD33" s="51">
        <v>3.5</v>
      </c>
      <c r="AE33" s="51"/>
      <c r="AF33" s="51"/>
      <c r="AG33" s="51"/>
      <c r="AH33" s="51"/>
      <c r="AI33" s="30">
        <f t="shared" si="0"/>
        <v>3467.7022400000001</v>
      </c>
      <c r="AJ33" s="31"/>
      <c r="AK33" s="31"/>
    </row>
    <row r="34" spans="2:37" x14ac:dyDescent="0.25">
      <c r="B34" s="57" t="s">
        <v>50</v>
      </c>
      <c r="C34" s="50">
        <v>13950</v>
      </c>
      <c r="D34" s="50">
        <v>200.14699999999999</v>
      </c>
      <c r="E34" s="50">
        <v>753</v>
      </c>
      <c r="F34" s="50">
        <v>96.697500000000005</v>
      </c>
      <c r="G34" s="50">
        <v>1418</v>
      </c>
      <c r="H34" s="50">
        <v>690.78499999999997</v>
      </c>
      <c r="I34" s="50">
        <v>0</v>
      </c>
      <c r="J34" s="50">
        <v>0</v>
      </c>
      <c r="K34" s="26">
        <v>1860</v>
      </c>
      <c r="L34" s="26">
        <v>280.06</v>
      </c>
      <c r="M34" s="26">
        <v>1009</v>
      </c>
      <c r="N34" s="26">
        <v>53.009</v>
      </c>
      <c r="O34" s="26">
        <v>0</v>
      </c>
      <c r="P34" s="26">
        <v>0</v>
      </c>
      <c r="Q34" s="26">
        <v>1987</v>
      </c>
      <c r="R34" s="26">
        <v>293.72771999999998</v>
      </c>
      <c r="S34" s="26">
        <v>1800</v>
      </c>
      <c r="T34" s="26">
        <v>228.58199999999999</v>
      </c>
      <c r="U34" s="26">
        <v>654</v>
      </c>
      <c r="V34" s="26">
        <v>106.63594999999999</v>
      </c>
      <c r="W34" s="26">
        <v>20800</v>
      </c>
      <c r="X34" s="26">
        <v>111.44450000000001</v>
      </c>
      <c r="Y34" s="51">
        <v>0</v>
      </c>
      <c r="Z34" s="51">
        <v>0</v>
      </c>
      <c r="AA34" s="51">
        <v>0</v>
      </c>
      <c r="AB34" s="51">
        <v>0</v>
      </c>
      <c r="AC34" s="51">
        <v>820</v>
      </c>
      <c r="AD34" s="51">
        <v>3.8146</v>
      </c>
      <c r="AE34" s="51">
        <v>0</v>
      </c>
      <c r="AF34" s="51">
        <v>0</v>
      </c>
      <c r="AG34" s="51"/>
      <c r="AH34" s="51"/>
      <c r="AI34" s="30">
        <f t="shared" si="0"/>
        <v>2064.9032699999998</v>
      </c>
      <c r="AJ34" s="31"/>
      <c r="AK34" s="31"/>
    </row>
    <row r="35" spans="2:37" x14ac:dyDescent="0.25">
      <c r="B35" s="57" t="s">
        <v>51</v>
      </c>
      <c r="C35" s="50">
        <v>21400</v>
      </c>
      <c r="D35" s="50">
        <v>142.096</v>
      </c>
      <c r="E35" s="50">
        <v>100</v>
      </c>
      <c r="F35" s="50">
        <v>24.3</v>
      </c>
      <c r="G35" s="50">
        <v>1070</v>
      </c>
      <c r="H35" s="50">
        <v>262.14999999999998</v>
      </c>
      <c r="I35" s="50">
        <v>0</v>
      </c>
      <c r="J35" s="50">
        <v>0</v>
      </c>
      <c r="K35" s="26">
        <v>490</v>
      </c>
      <c r="L35" s="26">
        <v>68.844999999999999</v>
      </c>
      <c r="M35" s="26">
        <v>0</v>
      </c>
      <c r="N35" s="26">
        <v>0</v>
      </c>
      <c r="O35" s="26">
        <v>0</v>
      </c>
      <c r="P35" s="26">
        <v>0</v>
      </c>
      <c r="Q35" s="26">
        <v>600</v>
      </c>
      <c r="R35" s="26">
        <v>4.9800000000000004</v>
      </c>
      <c r="S35" s="26">
        <v>2090</v>
      </c>
      <c r="T35" s="26">
        <v>1.9855</v>
      </c>
      <c r="U35" s="26">
        <v>670</v>
      </c>
      <c r="V35" s="26">
        <v>208.614</v>
      </c>
      <c r="W35" s="26">
        <v>29350</v>
      </c>
      <c r="X35" s="26">
        <v>205.45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/>
      <c r="AH35" s="51"/>
      <c r="AI35" s="30">
        <f t="shared" si="0"/>
        <v>918.42049999999995</v>
      </c>
      <c r="AJ35" s="31"/>
      <c r="AK35" s="31"/>
    </row>
    <row r="36" spans="2:37" x14ac:dyDescent="0.25">
      <c r="B36" s="57" t="s">
        <v>52</v>
      </c>
      <c r="C36" s="50">
        <v>21000</v>
      </c>
      <c r="D36" s="50">
        <v>14.49</v>
      </c>
      <c r="E36" s="50">
        <v>114</v>
      </c>
      <c r="F36" s="50">
        <v>25.763999999999999</v>
      </c>
      <c r="G36" s="50">
        <v>105</v>
      </c>
      <c r="H36" s="50">
        <v>0</v>
      </c>
      <c r="I36" s="50">
        <v>0</v>
      </c>
      <c r="J36" s="50"/>
      <c r="K36" s="26">
        <v>8</v>
      </c>
      <c r="L36" s="26"/>
      <c r="M36" s="26">
        <v>284</v>
      </c>
      <c r="N36" s="26"/>
      <c r="O36" s="26"/>
      <c r="P36" s="26"/>
      <c r="Q36" s="26"/>
      <c r="R36" s="26"/>
      <c r="S36" s="26">
        <v>500</v>
      </c>
      <c r="T36" s="26"/>
      <c r="U36" s="26">
        <v>14</v>
      </c>
      <c r="V36" s="26"/>
      <c r="W36" s="26">
        <v>8450</v>
      </c>
      <c r="X36" s="26">
        <v>71.39</v>
      </c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30">
        <f t="shared" si="0"/>
        <v>111.64400000000001</v>
      </c>
      <c r="AJ36" s="31"/>
      <c r="AK36" s="31"/>
    </row>
    <row r="37" spans="2:37" x14ac:dyDescent="0.25">
      <c r="B37" s="57" t="s">
        <v>53</v>
      </c>
      <c r="C37" s="50">
        <v>6060</v>
      </c>
      <c r="D37" s="50">
        <v>48.233400000000003</v>
      </c>
      <c r="E37" s="50">
        <v>53</v>
      </c>
      <c r="F37" s="50">
        <v>19.48</v>
      </c>
      <c r="G37" s="50">
        <v>1355</v>
      </c>
      <c r="H37" s="50">
        <v>567.23749999999995</v>
      </c>
      <c r="I37" s="50">
        <v>0</v>
      </c>
      <c r="J37" s="50">
        <v>0</v>
      </c>
      <c r="K37" s="26">
        <v>3226</v>
      </c>
      <c r="L37" s="26">
        <v>371.96359999999999</v>
      </c>
      <c r="M37" s="26">
        <v>308</v>
      </c>
      <c r="N37" s="26">
        <v>17.94444</v>
      </c>
      <c r="O37" s="26">
        <v>0</v>
      </c>
      <c r="P37" s="26">
        <v>0</v>
      </c>
      <c r="Q37" s="26">
        <v>1455</v>
      </c>
      <c r="R37" s="26">
        <v>184.25135</v>
      </c>
      <c r="S37" s="26">
        <v>283</v>
      </c>
      <c r="T37" s="26">
        <v>43.618000000000002</v>
      </c>
      <c r="U37" s="26">
        <v>357</v>
      </c>
      <c r="V37" s="26">
        <v>63.787150000000004</v>
      </c>
      <c r="W37" s="26">
        <v>1600</v>
      </c>
      <c r="X37" s="26">
        <v>43.741999999999997</v>
      </c>
      <c r="Y37" s="51">
        <v>0</v>
      </c>
      <c r="Z37" s="51">
        <v>0</v>
      </c>
      <c r="AA37" s="51">
        <v>0</v>
      </c>
      <c r="AB37" s="51">
        <v>0</v>
      </c>
      <c r="AC37" s="51">
        <v>132</v>
      </c>
      <c r="AD37" s="51">
        <v>121.30500000000001</v>
      </c>
      <c r="AE37" s="51">
        <v>0</v>
      </c>
      <c r="AF37" s="51">
        <v>0</v>
      </c>
      <c r="AG37" s="51"/>
      <c r="AH37" s="51"/>
      <c r="AI37" s="30">
        <f t="shared" si="0"/>
        <v>1481.5624399999999</v>
      </c>
      <c r="AJ37" s="31"/>
      <c r="AK37" s="31"/>
    </row>
    <row r="38" spans="2:37" ht="15.75" thickBot="1" x14ac:dyDescent="0.3">
      <c r="B38" s="52" t="s">
        <v>54</v>
      </c>
      <c r="C38" s="44">
        <v>44500</v>
      </c>
      <c r="D38" s="44">
        <v>1.55</v>
      </c>
      <c r="E38" s="44">
        <v>62</v>
      </c>
      <c r="F38" s="44">
        <v>6.8819999999999997</v>
      </c>
      <c r="G38" s="44">
        <v>4610</v>
      </c>
      <c r="H38" s="44">
        <v>2550.7130000000002</v>
      </c>
      <c r="I38" s="44"/>
      <c r="J38" s="44"/>
      <c r="K38" s="46">
        <v>1470</v>
      </c>
      <c r="L38" s="46">
        <v>301.35000000000002</v>
      </c>
      <c r="M38" s="46">
        <v>3375</v>
      </c>
      <c r="N38" s="46">
        <v>209.85749999999999</v>
      </c>
      <c r="O38" s="46"/>
      <c r="P38" s="46"/>
      <c r="Q38" s="46">
        <v>5615</v>
      </c>
      <c r="R38" s="46">
        <v>449.2</v>
      </c>
      <c r="S38" s="37">
        <v>3100</v>
      </c>
      <c r="T38" s="37">
        <v>3.0379999999999998</v>
      </c>
      <c r="U38" s="46">
        <v>1104</v>
      </c>
      <c r="V38" s="46">
        <v>233.24760000000001</v>
      </c>
      <c r="W38" s="46">
        <v>26900</v>
      </c>
      <c r="X38" s="46">
        <v>207.93700000000001</v>
      </c>
      <c r="Y38" s="53"/>
      <c r="Z38" s="53"/>
      <c r="AA38" s="53"/>
      <c r="AB38" s="53"/>
      <c r="AC38" s="53">
        <v>10410</v>
      </c>
      <c r="AD38" s="53">
        <v>30.397200000000002</v>
      </c>
      <c r="AE38" s="53"/>
      <c r="AF38" s="53"/>
      <c r="AG38" s="53"/>
      <c r="AH38" s="53"/>
      <c r="AI38" s="30">
        <f t="shared" si="0"/>
        <v>3994.1722999999997</v>
      </c>
      <c r="AJ38" s="31"/>
      <c r="AK38" s="31"/>
    </row>
    <row r="39" spans="2:37" ht="15.75" thickBot="1" x14ac:dyDescent="0.3">
      <c r="B39" s="61" t="s">
        <v>55</v>
      </c>
      <c r="C39" s="62">
        <f>SUM(C6:C38)</f>
        <v>1108672</v>
      </c>
      <c r="D39" s="62">
        <f t="shared" ref="D39:AI39" si="1">SUM(D6:D38)</f>
        <v>6465.104150000001</v>
      </c>
      <c r="E39" s="62">
        <f t="shared" si="1"/>
        <v>32811.982000000004</v>
      </c>
      <c r="F39" s="62">
        <f t="shared" si="1"/>
        <v>4140.5888399999994</v>
      </c>
      <c r="G39" s="62">
        <f t="shared" si="1"/>
        <v>113862</v>
      </c>
      <c r="H39" s="62">
        <f t="shared" si="1"/>
        <v>56061.454500000014</v>
      </c>
      <c r="I39" s="62">
        <f t="shared" si="1"/>
        <v>2568</v>
      </c>
      <c r="J39" s="62">
        <f t="shared" si="1"/>
        <v>4496.0300000000007</v>
      </c>
      <c r="K39" s="62">
        <f t="shared" si="1"/>
        <v>132688</v>
      </c>
      <c r="L39" s="62">
        <f t="shared" si="1"/>
        <v>19679.432350000003</v>
      </c>
      <c r="M39" s="62">
        <f t="shared" si="1"/>
        <v>87976</v>
      </c>
      <c r="N39" s="62">
        <f t="shared" si="1"/>
        <v>10376.365360999998</v>
      </c>
      <c r="O39" s="62">
        <f t="shared" si="1"/>
        <v>17016</v>
      </c>
      <c r="P39" s="62">
        <f t="shared" si="1"/>
        <v>3190.8575000000001</v>
      </c>
      <c r="Q39" s="62">
        <f t="shared" si="1"/>
        <v>104849</v>
      </c>
      <c r="R39" s="62">
        <f t="shared" si="1"/>
        <v>8009.5046170000014</v>
      </c>
      <c r="S39" s="62">
        <f t="shared" si="1"/>
        <v>280435</v>
      </c>
      <c r="T39" s="62">
        <f t="shared" si="1"/>
        <v>19134.365409999999</v>
      </c>
      <c r="U39" s="62">
        <f t="shared" si="1"/>
        <v>87706</v>
      </c>
      <c r="V39" s="62">
        <f t="shared" si="1"/>
        <v>6281.6577829999997</v>
      </c>
      <c r="W39" s="62">
        <f t="shared" si="1"/>
        <v>1465427</v>
      </c>
      <c r="X39" s="62">
        <f t="shared" si="1"/>
        <v>15119.504620000002</v>
      </c>
      <c r="Y39" s="62">
        <f t="shared" si="1"/>
        <v>0</v>
      </c>
      <c r="Z39" s="62">
        <f t="shared" si="1"/>
        <v>0</v>
      </c>
      <c r="AA39" s="62">
        <f t="shared" si="1"/>
        <v>31282</v>
      </c>
      <c r="AB39" s="62">
        <f t="shared" si="1"/>
        <v>71.799419999999998</v>
      </c>
      <c r="AC39" s="62">
        <f t="shared" si="1"/>
        <v>70001</v>
      </c>
      <c r="AD39" s="62">
        <f t="shared" si="1"/>
        <v>621.53930000000003</v>
      </c>
      <c r="AE39" s="62">
        <f t="shared" si="1"/>
        <v>328</v>
      </c>
      <c r="AF39" s="62">
        <f t="shared" si="1"/>
        <v>140.40799999999999</v>
      </c>
      <c r="AG39" s="62">
        <f t="shared" si="1"/>
        <v>0</v>
      </c>
      <c r="AH39" s="62">
        <f t="shared" si="1"/>
        <v>0</v>
      </c>
      <c r="AI39" s="62">
        <f t="shared" si="1"/>
        <v>153788.61185100002</v>
      </c>
      <c r="AJ39" s="31"/>
      <c r="AK39" s="31"/>
    </row>
    <row r="40" spans="2:37" x14ac:dyDescent="0.25">
      <c r="B40" s="63" t="s">
        <v>56</v>
      </c>
      <c r="C40" s="64">
        <v>47150</v>
      </c>
      <c r="D40" s="43">
        <v>1087</v>
      </c>
      <c r="E40" s="65">
        <v>389</v>
      </c>
      <c r="F40" s="43">
        <v>69</v>
      </c>
      <c r="G40" s="65">
        <v>6622</v>
      </c>
      <c r="H40" s="43">
        <v>1087.2</v>
      </c>
      <c r="I40" s="65">
        <v>246</v>
      </c>
      <c r="J40" s="65">
        <v>165.03</v>
      </c>
      <c r="K40" s="43">
        <v>5</v>
      </c>
      <c r="L40" s="43">
        <v>6.5</v>
      </c>
      <c r="M40" s="43">
        <v>28215</v>
      </c>
      <c r="N40" s="43">
        <v>816.1</v>
      </c>
      <c r="O40" s="43">
        <v>130</v>
      </c>
      <c r="P40" s="43">
        <v>33</v>
      </c>
      <c r="Q40" s="43">
        <v>78</v>
      </c>
      <c r="R40" s="43">
        <v>11.3</v>
      </c>
      <c r="S40" s="43">
        <v>12800</v>
      </c>
      <c r="T40" s="43">
        <v>16.64</v>
      </c>
      <c r="U40" s="43">
        <v>70</v>
      </c>
      <c r="V40" s="43">
        <v>15.4</v>
      </c>
      <c r="W40" s="43">
        <v>12415</v>
      </c>
      <c r="X40" s="66">
        <v>105.94</v>
      </c>
      <c r="Y40" s="66"/>
      <c r="Z40" s="66"/>
      <c r="AA40" s="66"/>
      <c r="AB40" s="66"/>
      <c r="AC40" s="66">
        <v>0</v>
      </c>
      <c r="AD40" s="66">
        <v>0</v>
      </c>
      <c r="AE40" s="67"/>
      <c r="AF40" s="67"/>
      <c r="AG40" s="68"/>
      <c r="AH40" s="68"/>
      <c r="AI40" s="30">
        <f t="shared" si="0"/>
        <v>3413.11</v>
      </c>
      <c r="AJ40" s="31"/>
      <c r="AK40" s="31"/>
    </row>
    <row r="41" spans="2:37" x14ac:dyDescent="0.25">
      <c r="B41" s="63" t="s">
        <v>57</v>
      </c>
      <c r="C41" s="69">
        <v>134230</v>
      </c>
      <c r="D41" s="69">
        <v>19.899999999999999</v>
      </c>
      <c r="E41" s="69">
        <v>1127</v>
      </c>
      <c r="F41" s="69">
        <v>763.2</v>
      </c>
      <c r="G41" s="69">
        <v>17840</v>
      </c>
      <c r="H41" s="69">
        <v>6479.6</v>
      </c>
      <c r="I41" s="70"/>
      <c r="J41" s="70"/>
      <c r="K41" s="71">
        <v>9910</v>
      </c>
      <c r="L41" s="71">
        <v>420.8</v>
      </c>
      <c r="M41" s="71">
        <v>11245</v>
      </c>
      <c r="N41" s="71">
        <v>35.9</v>
      </c>
      <c r="O41" s="71">
        <v>15975</v>
      </c>
      <c r="P41" s="71">
        <v>2875.5</v>
      </c>
      <c r="Q41" s="71">
        <v>0</v>
      </c>
      <c r="R41" s="71">
        <v>0</v>
      </c>
      <c r="S41" s="71">
        <v>9550</v>
      </c>
      <c r="T41" s="71">
        <v>17.899999999999999</v>
      </c>
      <c r="U41" s="71">
        <v>371</v>
      </c>
      <c r="V41" s="71">
        <v>0</v>
      </c>
      <c r="W41" s="71">
        <v>33598</v>
      </c>
      <c r="X41" s="71">
        <v>460.5</v>
      </c>
      <c r="Y41" s="71">
        <v>0</v>
      </c>
      <c r="Z41" s="71">
        <v>0</v>
      </c>
      <c r="AA41" s="71">
        <v>0</v>
      </c>
      <c r="AB41" s="71">
        <v>0</v>
      </c>
      <c r="AC41" s="71">
        <v>9050</v>
      </c>
      <c r="AD41" s="71">
        <v>17.899999999999999</v>
      </c>
      <c r="AE41" s="71">
        <v>0</v>
      </c>
      <c r="AF41" s="71">
        <v>0</v>
      </c>
      <c r="AG41" s="72">
        <v>0</v>
      </c>
      <c r="AH41" s="72">
        <v>0</v>
      </c>
      <c r="AI41" s="30">
        <f t="shared" si="0"/>
        <v>11091.2</v>
      </c>
      <c r="AJ41" s="31"/>
      <c r="AK41" s="31"/>
    </row>
    <row r="42" spans="2:37" x14ac:dyDescent="0.25">
      <c r="B42" s="63" t="s">
        <v>58</v>
      </c>
      <c r="C42" s="73">
        <v>37300</v>
      </c>
      <c r="D42" s="73">
        <v>103.3</v>
      </c>
      <c r="E42" s="73">
        <v>1245</v>
      </c>
      <c r="F42" s="73">
        <v>241.2</v>
      </c>
      <c r="G42" s="73">
        <v>9890</v>
      </c>
      <c r="H42" s="73">
        <v>1468.6</v>
      </c>
      <c r="I42" s="73">
        <v>0</v>
      </c>
      <c r="J42" s="73">
        <v>0</v>
      </c>
      <c r="K42" s="74">
        <v>9100</v>
      </c>
      <c r="L42" s="74">
        <v>320</v>
      </c>
      <c r="M42" s="74">
        <v>8900</v>
      </c>
      <c r="N42" s="74">
        <v>55.7</v>
      </c>
      <c r="O42" s="74">
        <v>0</v>
      </c>
      <c r="P42" s="74">
        <v>0</v>
      </c>
      <c r="Q42" s="74"/>
      <c r="R42" s="74">
        <v>0</v>
      </c>
      <c r="S42" s="74">
        <v>6600</v>
      </c>
      <c r="T42" s="74">
        <v>6.9</v>
      </c>
      <c r="U42" s="74">
        <v>250</v>
      </c>
      <c r="V42" s="74">
        <v>7.5</v>
      </c>
      <c r="W42" s="74">
        <v>21700</v>
      </c>
      <c r="X42" s="74">
        <v>217.8</v>
      </c>
      <c r="Y42" s="74">
        <v>0</v>
      </c>
      <c r="Z42" s="74">
        <v>0</v>
      </c>
      <c r="AA42" s="74">
        <v>0</v>
      </c>
      <c r="AB42" s="74">
        <v>0</v>
      </c>
      <c r="AC42" s="74">
        <v>7300</v>
      </c>
      <c r="AD42" s="74">
        <v>17.5</v>
      </c>
      <c r="AE42" s="74">
        <v>0</v>
      </c>
      <c r="AF42" s="74">
        <v>0</v>
      </c>
      <c r="AG42" s="75"/>
      <c r="AH42" s="75">
        <v>0</v>
      </c>
      <c r="AI42" s="30">
        <f t="shared" si="0"/>
        <v>2438.5</v>
      </c>
      <c r="AJ42" s="31"/>
      <c r="AK42" s="31"/>
    </row>
    <row r="43" spans="2:37" ht="16.5" customHeight="1" x14ac:dyDescent="0.25">
      <c r="B43" s="76" t="s">
        <v>59</v>
      </c>
      <c r="C43" s="77">
        <v>30040</v>
      </c>
      <c r="D43" s="77">
        <v>576.79999999999995</v>
      </c>
      <c r="E43" s="77">
        <v>810</v>
      </c>
      <c r="F43" s="77">
        <v>143</v>
      </c>
      <c r="G43" s="77">
        <v>3895</v>
      </c>
      <c r="H43" s="77">
        <v>1469.3</v>
      </c>
      <c r="I43" s="77">
        <v>195</v>
      </c>
      <c r="J43" s="77">
        <v>101.4</v>
      </c>
      <c r="K43" s="78">
        <v>5840</v>
      </c>
      <c r="L43" s="78">
        <v>615.1</v>
      </c>
      <c r="M43" s="78">
        <v>5700</v>
      </c>
      <c r="N43" s="78">
        <v>243.5</v>
      </c>
      <c r="O43" s="78">
        <v>2580</v>
      </c>
      <c r="P43" s="78">
        <v>284.5</v>
      </c>
      <c r="Q43" s="79"/>
      <c r="R43" s="78"/>
      <c r="S43" s="78">
        <v>11390</v>
      </c>
      <c r="T43" s="78">
        <v>179.9</v>
      </c>
      <c r="U43" s="78">
        <v>500</v>
      </c>
      <c r="V43" s="78">
        <v>55.9</v>
      </c>
      <c r="W43" s="78">
        <v>46930</v>
      </c>
      <c r="X43" s="78">
        <v>608.6</v>
      </c>
      <c r="Y43" s="78">
        <v>51</v>
      </c>
      <c r="Z43" s="78">
        <v>219.3</v>
      </c>
      <c r="AA43" s="78"/>
      <c r="AB43" s="78"/>
      <c r="AC43" s="78">
        <v>7650</v>
      </c>
      <c r="AD43" s="78">
        <v>17.100000000000001</v>
      </c>
      <c r="AE43" s="78">
        <v>3</v>
      </c>
      <c r="AF43" s="80"/>
      <c r="AG43" s="68"/>
      <c r="AH43" s="68"/>
      <c r="AI43" s="30">
        <f t="shared" si="0"/>
        <v>4514.4000000000005</v>
      </c>
      <c r="AJ43" s="31"/>
      <c r="AK43" s="31"/>
    </row>
    <row r="44" spans="2:37" ht="25.5" x14ac:dyDescent="0.25">
      <c r="B44" s="81" t="s">
        <v>60</v>
      </c>
      <c r="C44" s="82">
        <v>22310</v>
      </c>
      <c r="D44" s="83">
        <v>564.6</v>
      </c>
      <c r="E44" s="83">
        <v>89</v>
      </c>
      <c r="F44" s="83">
        <v>11.3</v>
      </c>
      <c r="G44" s="82">
        <v>3020</v>
      </c>
      <c r="H44" s="82">
        <v>763.1</v>
      </c>
      <c r="I44" s="82">
        <v>2000</v>
      </c>
      <c r="J44" s="83">
        <v>840.1</v>
      </c>
      <c r="K44" s="84"/>
      <c r="L44" s="84"/>
      <c r="M44" s="84">
        <v>3935</v>
      </c>
      <c r="N44" s="84">
        <v>91.9</v>
      </c>
      <c r="O44" s="84">
        <v>0</v>
      </c>
      <c r="P44" s="84">
        <v>0</v>
      </c>
      <c r="Q44" s="84">
        <v>0</v>
      </c>
      <c r="R44" s="84">
        <v>0</v>
      </c>
      <c r="S44" s="84">
        <v>21538</v>
      </c>
      <c r="T44" s="84">
        <v>1416.3</v>
      </c>
      <c r="U44" s="84">
        <v>1929</v>
      </c>
      <c r="V44" s="84">
        <v>365.9</v>
      </c>
      <c r="W44" s="84">
        <v>14645</v>
      </c>
      <c r="X44" s="84">
        <v>199.8</v>
      </c>
      <c r="Y44" s="84">
        <v>0</v>
      </c>
      <c r="Z44" s="84">
        <v>0</v>
      </c>
      <c r="AA44" s="84">
        <v>3</v>
      </c>
      <c r="AB44" s="84">
        <v>1.7</v>
      </c>
      <c r="AC44" s="84">
        <v>2300</v>
      </c>
      <c r="AD44" s="84">
        <v>5.7</v>
      </c>
      <c r="AE44" s="84">
        <v>0</v>
      </c>
      <c r="AF44" s="84">
        <v>0</v>
      </c>
      <c r="AG44" s="85">
        <v>0</v>
      </c>
      <c r="AH44" s="85">
        <v>0</v>
      </c>
      <c r="AI44" s="30">
        <f t="shared" si="0"/>
        <v>4260.3999999999996</v>
      </c>
      <c r="AJ44" s="31"/>
      <c r="AK44" s="31"/>
    </row>
    <row r="45" spans="2:37" ht="25.9" customHeight="1" x14ac:dyDescent="0.25">
      <c r="B45" s="81" t="s">
        <v>61</v>
      </c>
      <c r="C45" s="86">
        <v>26850</v>
      </c>
      <c r="D45" s="86">
        <v>55.2</v>
      </c>
      <c r="E45" s="86">
        <v>209</v>
      </c>
      <c r="F45" s="86">
        <v>27.1</v>
      </c>
      <c r="G45" s="86">
        <v>1979</v>
      </c>
      <c r="H45" s="86">
        <v>1011</v>
      </c>
      <c r="I45" s="86">
        <v>0</v>
      </c>
      <c r="J45" s="86">
        <v>0</v>
      </c>
      <c r="K45" s="87">
        <v>619</v>
      </c>
      <c r="L45" s="87">
        <v>84.6</v>
      </c>
      <c r="M45" s="87">
        <v>2529</v>
      </c>
      <c r="N45" s="87">
        <v>137.1</v>
      </c>
      <c r="O45" s="87">
        <v>300</v>
      </c>
      <c r="P45" s="87">
        <v>87</v>
      </c>
      <c r="Q45" s="87">
        <v>472</v>
      </c>
      <c r="R45" s="87">
        <v>21.8</v>
      </c>
      <c r="S45" s="87">
        <v>62600</v>
      </c>
      <c r="T45" s="87">
        <v>352.8</v>
      </c>
      <c r="U45" s="87">
        <v>206</v>
      </c>
      <c r="V45" s="78">
        <v>51</v>
      </c>
      <c r="W45" s="87">
        <v>29000</v>
      </c>
      <c r="X45" s="87">
        <v>233.8</v>
      </c>
      <c r="Y45" s="87"/>
      <c r="Z45" s="87"/>
      <c r="AA45" s="87"/>
      <c r="AB45" s="87"/>
      <c r="AC45" s="87">
        <v>2150</v>
      </c>
      <c r="AD45" s="87">
        <v>5.5</v>
      </c>
      <c r="AE45" s="87">
        <v>50</v>
      </c>
      <c r="AF45" s="87">
        <v>17.3</v>
      </c>
      <c r="AG45" s="68"/>
      <c r="AH45" s="68"/>
      <c r="AI45" s="30">
        <f t="shared" si="0"/>
        <v>2084.1999999999998</v>
      </c>
      <c r="AJ45" s="31"/>
      <c r="AK45" s="31"/>
    </row>
    <row r="46" spans="2:37" x14ac:dyDescent="0.25">
      <c r="B46" s="81" t="s">
        <v>62</v>
      </c>
      <c r="C46" s="88">
        <v>56300</v>
      </c>
      <c r="D46" s="86">
        <v>747.1</v>
      </c>
      <c r="E46" s="86">
        <v>495</v>
      </c>
      <c r="F46" s="86">
        <v>142</v>
      </c>
      <c r="G46" s="86">
        <v>1440</v>
      </c>
      <c r="H46" s="86">
        <v>61.6</v>
      </c>
      <c r="I46" s="86">
        <v>0</v>
      </c>
      <c r="J46" s="86">
        <v>0</v>
      </c>
      <c r="K46" s="87">
        <v>4165</v>
      </c>
      <c r="L46" s="87">
        <v>827.9</v>
      </c>
      <c r="M46" s="87">
        <v>0</v>
      </c>
      <c r="N46" s="87">
        <v>0</v>
      </c>
      <c r="O46" s="87">
        <v>320</v>
      </c>
      <c r="P46" s="87">
        <v>37.200000000000003</v>
      </c>
      <c r="Q46" s="87">
        <v>5502</v>
      </c>
      <c r="R46" s="87">
        <v>170.2</v>
      </c>
      <c r="S46" s="87">
        <v>18700</v>
      </c>
      <c r="T46" s="87">
        <v>21.5</v>
      </c>
      <c r="U46" s="87">
        <v>1225</v>
      </c>
      <c r="V46" s="87">
        <v>22.1</v>
      </c>
      <c r="W46" s="87">
        <v>21900</v>
      </c>
      <c r="X46" s="87">
        <v>180.8</v>
      </c>
      <c r="Y46" s="89">
        <v>0</v>
      </c>
      <c r="Z46" s="89">
        <v>0</v>
      </c>
      <c r="AA46" s="89">
        <v>0</v>
      </c>
      <c r="AB46" s="89">
        <v>0</v>
      </c>
      <c r="AC46" s="89">
        <v>2400</v>
      </c>
      <c r="AD46" s="89">
        <v>5.4</v>
      </c>
      <c r="AE46" s="89">
        <v>0</v>
      </c>
      <c r="AF46" s="89">
        <v>0</v>
      </c>
      <c r="AG46" s="68">
        <v>0</v>
      </c>
      <c r="AH46" s="68">
        <v>0</v>
      </c>
      <c r="AI46" s="30">
        <f t="shared" si="0"/>
        <v>2215.8000000000002</v>
      </c>
      <c r="AJ46" s="31"/>
      <c r="AK46" s="31"/>
    </row>
    <row r="47" spans="2:37" x14ac:dyDescent="0.25">
      <c r="B47" s="81" t="s">
        <v>63</v>
      </c>
      <c r="C47" s="77">
        <v>36300</v>
      </c>
      <c r="D47" s="77">
        <v>177</v>
      </c>
      <c r="E47" s="77">
        <v>688</v>
      </c>
      <c r="F47" s="77">
        <v>119.4</v>
      </c>
      <c r="G47" s="77">
        <v>2287</v>
      </c>
      <c r="H47" s="77">
        <v>1609.3</v>
      </c>
      <c r="I47" s="77">
        <v>50</v>
      </c>
      <c r="J47" s="77">
        <v>27.8</v>
      </c>
      <c r="K47" s="78">
        <v>700</v>
      </c>
      <c r="L47" s="78">
        <v>81.099999999999994</v>
      </c>
      <c r="M47" s="78">
        <v>640</v>
      </c>
      <c r="N47" s="78">
        <v>12.2</v>
      </c>
      <c r="O47" s="78">
        <v>382</v>
      </c>
      <c r="P47" s="78">
        <v>113.3</v>
      </c>
      <c r="Q47" s="78"/>
      <c r="R47" s="78"/>
      <c r="S47" s="78">
        <v>6300</v>
      </c>
      <c r="T47" s="78">
        <v>7.4</v>
      </c>
      <c r="U47" s="78">
        <v>429</v>
      </c>
      <c r="V47" s="78">
        <v>123.2</v>
      </c>
      <c r="W47" s="78">
        <v>60800</v>
      </c>
      <c r="X47" s="78">
        <v>733.2</v>
      </c>
      <c r="Y47" s="78">
        <v>0</v>
      </c>
      <c r="Z47" s="78">
        <v>0</v>
      </c>
      <c r="AA47" s="78">
        <v>0</v>
      </c>
      <c r="AB47" s="78">
        <v>0</v>
      </c>
      <c r="AC47" s="78">
        <v>600</v>
      </c>
      <c r="AD47" s="78">
        <v>1.5</v>
      </c>
      <c r="AE47" s="78">
        <v>48</v>
      </c>
      <c r="AF47" s="78">
        <v>25</v>
      </c>
      <c r="AG47" s="75">
        <v>0</v>
      </c>
      <c r="AH47" s="75">
        <v>0</v>
      </c>
      <c r="AI47" s="30">
        <f t="shared" si="0"/>
        <v>3030.3999999999996</v>
      </c>
      <c r="AJ47" s="31"/>
      <c r="AK47" s="31"/>
    </row>
    <row r="48" spans="2:37" x14ac:dyDescent="0.25">
      <c r="B48" s="81" t="s">
        <v>64</v>
      </c>
      <c r="C48" s="86">
        <v>41350</v>
      </c>
      <c r="D48" s="86">
        <v>85.5</v>
      </c>
      <c r="E48" s="86">
        <v>265</v>
      </c>
      <c r="F48" s="86">
        <v>147.6</v>
      </c>
      <c r="G48" s="86">
        <v>2776</v>
      </c>
      <c r="H48" s="86">
        <v>1151.9000000000001</v>
      </c>
      <c r="I48" s="86">
        <v>350</v>
      </c>
      <c r="J48" s="86">
        <v>168</v>
      </c>
      <c r="K48" s="87">
        <v>800</v>
      </c>
      <c r="L48" s="87">
        <v>72</v>
      </c>
      <c r="M48" s="87">
        <v>3468</v>
      </c>
      <c r="N48" s="87">
        <v>164.9</v>
      </c>
      <c r="O48" s="87">
        <v>3750</v>
      </c>
      <c r="P48" s="87">
        <v>326.2</v>
      </c>
      <c r="Q48" s="87"/>
      <c r="R48" s="87"/>
      <c r="S48" s="87">
        <v>4050</v>
      </c>
      <c r="T48" s="87">
        <v>175.5</v>
      </c>
      <c r="U48" s="87">
        <v>350</v>
      </c>
      <c r="V48" s="87">
        <v>105</v>
      </c>
      <c r="W48" s="87">
        <v>65600</v>
      </c>
      <c r="X48" s="87">
        <v>525.79999999999995</v>
      </c>
      <c r="Y48" s="90">
        <v>0</v>
      </c>
      <c r="Z48" s="90">
        <v>0</v>
      </c>
      <c r="AA48" s="90">
        <v>39</v>
      </c>
      <c r="AB48" s="90">
        <v>39</v>
      </c>
      <c r="AC48" s="90">
        <v>34200</v>
      </c>
      <c r="AD48" s="90">
        <v>78.400000000000006</v>
      </c>
      <c r="AE48" s="90">
        <v>20</v>
      </c>
      <c r="AF48" s="90">
        <v>10</v>
      </c>
      <c r="AG48" s="68">
        <v>0</v>
      </c>
      <c r="AH48" s="68">
        <v>0</v>
      </c>
      <c r="AI48" s="30">
        <f t="shared" si="0"/>
        <v>3049.7999999999997</v>
      </c>
      <c r="AJ48" s="31"/>
      <c r="AK48" s="31"/>
    </row>
    <row r="49" spans="2:40" ht="15.75" x14ac:dyDescent="0.25">
      <c r="B49" s="81" t="s">
        <v>65</v>
      </c>
      <c r="C49" s="91">
        <v>87500</v>
      </c>
      <c r="D49" s="91">
        <v>165</v>
      </c>
      <c r="E49" s="91">
        <v>2100</v>
      </c>
      <c r="F49" s="91">
        <v>332</v>
      </c>
      <c r="G49" s="91">
        <v>350</v>
      </c>
      <c r="H49" s="91">
        <v>40</v>
      </c>
      <c r="I49" s="91">
        <v>50</v>
      </c>
      <c r="J49" s="91">
        <v>102.6</v>
      </c>
      <c r="K49" s="92">
        <v>170</v>
      </c>
      <c r="L49" s="92">
        <v>14.5</v>
      </c>
      <c r="M49" s="92">
        <v>444</v>
      </c>
      <c r="N49" s="92">
        <v>10.9</v>
      </c>
      <c r="O49" s="92">
        <v>2965</v>
      </c>
      <c r="P49" s="92">
        <v>1059.5999999999999</v>
      </c>
      <c r="Q49" s="92">
        <v>128</v>
      </c>
      <c r="R49" s="92">
        <v>24.7</v>
      </c>
      <c r="S49" s="92"/>
      <c r="T49" s="92"/>
      <c r="U49" s="92">
        <v>131</v>
      </c>
      <c r="V49" s="92">
        <v>34.5</v>
      </c>
      <c r="W49" s="92">
        <v>2180</v>
      </c>
      <c r="X49" s="92">
        <v>35</v>
      </c>
      <c r="Y49" s="93"/>
      <c r="Z49" s="94"/>
      <c r="AA49" s="95"/>
      <c r="AB49" s="95"/>
      <c r="AC49" s="95"/>
      <c r="AD49" s="95"/>
      <c r="AE49" s="95"/>
      <c r="AF49" s="95"/>
      <c r="AG49" s="68">
        <v>0</v>
      </c>
      <c r="AH49" s="68">
        <v>0</v>
      </c>
      <c r="AI49" s="30">
        <f t="shared" si="0"/>
        <v>1818.8</v>
      </c>
      <c r="AJ49" s="31"/>
      <c r="AK49" s="31"/>
      <c r="AL49" s="1" t="s">
        <v>161</v>
      </c>
    </row>
    <row r="50" spans="2:40" x14ac:dyDescent="0.25">
      <c r="B50" s="81" t="s">
        <v>66</v>
      </c>
      <c r="C50" s="96">
        <v>700</v>
      </c>
      <c r="D50" s="97">
        <v>3.5</v>
      </c>
      <c r="E50" s="97">
        <v>30</v>
      </c>
      <c r="F50" s="97">
        <v>21</v>
      </c>
      <c r="G50" s="97">
        <v>440</v>
      </c>
      <c r="H50" s="97">
        <v>132.80000000000001</v>
      </c>
      <c r="I50" s="97">
        <v>4</v>
      </c>
      <c r="J50" s="97">
        <v>8.8000000000000007</v>
      </c>
      <c r="K50" s="98"/>
      <c r="L50" s="98"/>
      <c r="M50" s="98">
        <v>1400</v>
      </c>
      <c r="N50" s="98">
        <v>56</v>
      </c>
      <c r="O50" s="98"/>
      <c r="P50" s="98"/>
      <c r="Q50" s="98"/>
      <c r="R50" s="98"/>
      <c r="S50" s="98">
        <v>40</v>
      </c>
      <c r="T50" s="98">
        <v>8</v>
      </c>
      <c r="U50" s="98">
        <v>79</v>
      </c>
      <c r="V50" s="98">
        <v>26.9</v>
      </c>
      <c r="W50" s="98">
        <v>4500</v>
      </c>
      <c r="X50" s="98">
        <v>43.2</v>
      </c>
      <c r="Y50" s="98">
        <v>2</v>
      </c>
      <c r="Z50" s="98">
        <v>2</v>
      </c>
      <c r="AA50" s="99">
        <v>0</v>
      </c>
      <c r="AB50" s="99"/>
      <c r="AC50" s="99"/>
      <c r="AD50" s="99"/>
      <c r="AE50" s="99">
        <v>2</v>
      </c>
      <c r="AF50" s="99">
        <v>1.2</v>
      </c>
      <c r="AG50" s="68">
        <v>0</v>
      </c>
      <c r="AH50" s="68"/>
      <c r="AI50" s="30">
        <f t="shared" si="0"/>
        <v>303.39999999999998</v>
      </c>
      <c r="AJ50" s="31"/>
      <c r="AK50" s="31"/>
    </row>
    <row r="51" spans="2:40" x14ac:dyDescent="0.25">
      <c r="B51" s="81" t="s">
        <v>67</v>
      </c>
      <c r="C51" s="77">
        <v>1936</v>
      </c>
      <c r="D51" s="77">
        <v>4.2</v>
      </c>
      <c r="E51" s="77">
        <v>809.6</v>
      </c>
      <c r="F51" s="77">
        <v>318.5</v>
      </c>
      <c r="G51" s="77">
        <v>22</v>
      </c>
      <c r="H51" s="77">
        <v>11</v>
      </c>
      <c r="I51" s="77">
        <v>55</v>
      </c>
      <c r="J51" s="77">
        <v>65.099999999999994</v>
      </c>
      <c r="K51" s="78">
        <v>117</v>
      </c>
      <c r="L51" s="78">
        <v>15.2</v>
      </c>
      <c r="M51" s="78">
        <v>0</v>
      </c>
      <c r="N51" s="78">
        <v>0</v>
      </c>
      <c r="O51" s="78">
        <v>2651</v>
      </c>
      <c r="P51" s="78">
        <v>1314.9</v>
      </c>
      <c r="Q51" s="78">
        <v>0</v>
      </c>
      <c r="R51" s="78">
        <v>0</v>
      </c>
      <c r="S51" s="78">
        <v>17</v>
      </c>
      <c r="T51" s="78">
        <v>1.8</v>
      </c>
      <c r="U51" s="78">
        <v>43</v>
      </c>
      <c r="V51" s="78">
        <v>14.6</v>
      </c>
      <c r="W51" s="78">
        <v>9206</v>
      </c>
      <c r="X51" s="78">
        <v>74.8</v>
      </c>
      <c r="Y51" s="78"/>
      <c r="Z51" s="78"/>
      <c r="AA51" s="78"/>
      <c r="AB51" s="78"/>
      <c r="AC51" s="78"/>
      <c r="AD51" s="78"/>
      <c r="AE51" s="78"/>
      <c r="AF51" s="78"/>
      <c r="AG51" s="68"/>
      <c r="AH51" s="68"/>
      <c r="AI51" s="30">
        <f t="shared" si="0"/>
        <v>1820.1</v>
      </c>
      <c r="AJ51" s="31" t="s">
        <v>161</v>
      </c>
      <c r="AK51" s="31"/>
      <c r="AL51" s="1" t="s">
        <v>161</v>
      </c>
    </row>
    <row r="52" spans="2:40" x14ac:dyDescent="0.25">
      <c r="B52" s="81" t="s">
        <v>68</v>
      </c>
      <c r="C52" s="100">
        <v>63300</v>
      </c>
      <c r="D52" s="100">
        <v>1602.1</v>
      </c>
      <c r="E52" s="100">
        <v>534</v>
      </c>
      <c r="F52" s="100">
        <v>84.9</v>
      </c>
      <c r="G52" s="100">
        <v>2565</v>
      </c>
      <c r="H52" s="100">
        <v>288.8</v>
      </c>
      <c r="I52" s="100"/>
      <c r="J52" s="100"/>
      <c r="K52" s="101">
        <v>2959</v>
      </c>
      <c r="L52" s="101">
        <v>519.79999999999995</v>
      </c>
      <c r="M52" s="101">
        <v>4490</v>
      </c>
      <c r="N52" s="101">
        <v>76.400000000000006</v>
      </c>
      <c r="O52" s="101"/>
      <c r="P52" s="101"/>
      <c r="Q52" s="101">
        <v>50</v>
      </c>
      <c r="R52" s="101">
        <v>11.2</v>
      </c>
      <c r="S52" s="101">
        <v>1340</v>
      </c>
      <c r="T52" s="101">
        <v>131</v>
      </c>
      <c r="U52" s="101">
        <v>65</v>
      </c>
      <c r="V52" s="101">
        <v>16.3</v>
      </c>
      <c r="W52" s="101">
        <v>4750</v>
      </c>
      <c r="X52" s="101">
        <v>75.099999999999994</v>
      </c>
      <c r="Y52" s="102">
        <v>0</v>
      </c>
      <c r="Z52" s="102">
        <v>0</v>
      </c>
      <c r="AA52" s="102">
        <v>0</v>
      </c>
      <c r="AB52" s="102"/>
      <c r="AC52" s="102"/>
      <c r="AD52" s="102"/>
      <c r="AE52" s="102">
        <v>0</v>
      </c>
      <c r="AF52" s="102">
        <v>0</v>
      </c>
      <c r="AG52" s="68">
        <v>0</v>
      </c>
      <c r="AH52" s="68">
        <v>0</v>
      </c>
      <c r="AI52" s="30">
        <f t="shared" si="0"/>
        <v>2805.6</v>
      </c>
      <c r="AJ52" s="31"/>
      <c r="AK52" s="31"/>
      <c r="AL52" s="1" t="s">
        <v>161</v>
      </c>
      <c r="AM52" s="1" t="s">
        <v>161</v>
      </c>
    </row>
    <row r="53" spans="2:40" x14ac:dyDescent="0.25">
      <c r="B53" s="81" t="s">
        <v>69</v>
      </c>
      <c r="C53" s="77">
        <v>6700</v>
      </c>
      <c r="D53" s="77">
        <v>26.6</v>
      </c>
      <c r="E53" s="77">
        <v>0</v>
      </c>
      <c r="F53" s="77">
        <v>0</v>
      </c>
      <c r="G53" s="77">
        <v>896</v>
      </c>
      <c r="H53" s="77">
        <v>167.2</v>
      </c>
      <c r="I53" s="77">
        <v>0</v>
      </c>
      <c r="J53" s="77">
        <v>0</v>
      </c>
      <c r="K53" s="78">
        <v>512</v>
      </c>
      <c r="L53" s="78">
        <v>45</v>
      </c>
      <c r="M53" s="78">
        <v>3385</v>
      </c>
      <c r="N53" s="78">
        <v>2</v>
      </c>
      <c r="O53" s="78">
        <v>0</v>
      </c>
      <c r="P53" s="78">
        <v>0</v>
      </c>
      <c r="Q53" s="78">
        <v>0</v>
      </c>
      <c r="R53" s="78">
        <v>0</v>
      </c>
      <c r="S53" s="78">
        <v>817</v>
      </c>
      <c r="T53" s="78">
        <v>32.799999999999997</v>
      </c>
      <c r="U53" s="78">
        <v>123</v>
      </c>
      <c r="V53" s="78">
        <v>10</v>
      </c>
      <c r="W53" s="78">
        <v>2050</v>
      </c>
      <c r="X53" s="78">
        <v>99.4</v>
      </c>
      <c r="Y53" s="78">
        <v>0</v>
      </c>
      <c r="Z53" s="78">
        <v>0</v>
      </c>
      <c r="AA53" s="78">
        <v>0</v>
      </c>
      <c r="AB53" s="78">
        <v>0</v>
      </c>
      <c r="AC53" s="78">
        <v>1220</v>
      </c>
      <c r="AD53" s="78">
        <v>6.6</v>
      </c>
      <c r="AE53" s="78">
        <v>1</v>
      </c>
      <c r="AF53" s="78">
        <v>494</v>
      </c>
      <c r="AG53" s="68">
        <v>0</v>
      </c>
      <c r="AH53" s="68">
        <v>0</v>
      </c>
      <c r="AI53" s="30">
        <f t="shared" si="0"/>
        <v>883.6</v>
      </c>
      <c r="AJ53" s="31"/>
      <c r="AK53" s="31" t="s">
        <v>161</v>
      </c>
      <c r="AL53" s="1" t="s">
        <v>161</v>
      </c>
      <c r="AM53" s="1" t="s">
        <v>161</v>
      </c>
      <c r="AN53" s="1" t="s">
        <v>161</v>
      </c>
    </row>
    <row r="54" spans="2:40" ht="15.75" thickBot="1" x14ac:dyDescent="0.3">
      <c r="B54" s="81" t="s">
        <v>70</v>
      </c>
      <c r="C54" s="103">
        <v>73700</v>
      </c>
      <c r="D54" s="104">
        <v>1522</v>
      </c>
      <c r="E54" s="103">
        <v>175</v>
      </c>
      <c r="F54" s="104">
        <v>26.7</v>
      </c>
      <c r="G54" s="105">
        <v>2990</v>
      </c>
      <c r="H54" s="104">
        <v>321.5</v>
      </c>
      <c r="I54" s="103">
        <v>11</v>
      </c>
      <c r="J54" s="98">
        <v>12.6</v>
      </c>
      <c r="K54" s="104">
        <v>2529</v>
      </c>
      <c r="L54" s="104">
        <v>441</v>
      </c>
      <c r="M54" s="104">
        <v>0</v>
      </c>
      <c r="N54" s="104">
        <v>0</v>
      </c>
      <c r="O54" s="104">
        <v>3885</v>
      </c>
      <c r="P54" s="104">
        <v>156.30000000000001</v>
      </c>
      <c r="Q54" s="104"/>
      <c r="R54" s="104"/>
      <c r="S54" s="104">
        <v>2570</v>
      </c>
      <c r="T54" s="104">
        <v>2.6</v>
      </c>
      <c r="U54" s="104">
        <v>310</v>
      </c>
      <c r="V54" s="104">
        <v>331.7</v>
      </c>
      <c r="W54" s="104">
        <v>9038</v>
      </c>
      <c r="X54" s="104">
        <v>79.400000000000006</v>
      </c>
      <c r="Y54" s="104"/>
      <c r="Z54" s="104"/>
      <c r="AA54" s="104"/>
      <c r="AB54" s="104"/>
      <c r="AC54" s="104">
        <v>5230</v>
      </c>
      <c r="AD54" s="104">
        <v>11.3</v>
      </c>
      <c r="AE54" s="104"/>
      <c r="AF54" s="104"/>
      <c r="AG54" s="68"/>
      <c r="AH54" s="68"/>
      <c r="AI54" s="30">
        <f t="shared" si="0"/>
        <v>2905.1000000000004</v>
      </c>
      <c r="AJ54" s="31"/>
      <c r="AK54" s="31"/>
      <c r="AM54" s="1" t="s">
        <v>161</v>
      </c>
    </row>
    <row r="55" spans="2:40" ht="15.75" thickBot="1" x14ac:dyDescent="0.3">
      <c r="B55" s="106" t="s">
        <v>71</v>
      </c>
      <c r="C55" s="107">
        <f>SUM(C40:C54)</f>
        <v>665666</v>
      </c>
      <c r="D55" s="107">
        <f t="shared" ref="D55:AI55" si="2">SUM(D40:D54)</f>
        <v>6739.7999999999993</v>
      </c>
      <c r="E55" s="107">
        <f t="shared" si="2"/>
        <v>8965.6</v>
      </c>
      <c r="F55" s="107">
        <f t="shared" si="2"/>
        <v>2446.9</v>
      </c>
      <c r="G55" s="107">
        <f t="shared" si="2"/>
        <v>57012</v>
      </c>
      <c r="H55" s="107">
        <f t="shared" si="2"/>
        <v>16062.899999999998</v>
      </c>
      <c r="I55" s="107">
        <f t="shared" si="2"/>
        <v>2961</v>
      </c>
      <c r="J55" s="107">
        <f t="shared" si="2"/>
        <v>1491.4299999999996</v>
      </c>
      <c r="K55" s="107">
        <f t="shared" si="2"/>
        <v>37426</v>
      </c>
      <c r="L55" s="107">
        <f t="shared" si="2"/>
        <v>3463.5</v>
      </c>
      <c r="M55" s="107">
        <f t="shared" si="2"/>
        <v>74351</v>
      </c>
      <c r="N55" s="107">
        <f t="shared" si="2"/>
        <v>1702.6000000000004</v>
      </c>
      <c r="O55" s="107">
        <f t="shared" si="2"/>
        <v>32938</v>
      </c>
      <c r="P55" s="107">
        <f t="shared" si="2"/>
        <v>6287.4999999999991</v>
      </c>
      <c r="Q55" s="107">
        <f t="shared" si="2"/>
        <v>6230</v>
      </c>
      <c r="R55" s="107">
        <f t="shared" si="2"/>
        <v>239.19999999999996</v>
      </c>
      <c r="S55" s="107">
        <f t="shared" si="2"/>
        <v>158312</v>
      </c>
      <c r="T55" s="107">
        <f t="shared" si="2"/>
        <v>2371.0400000000004</v>
      </c>
      <c r="U55" s="107">
        <f t="shared" si="2"/>
        <v>6081</v>
      </c>
      <c r="V55" s="107">
        <f t="shared" si="2"/>
        <v>1180</v>
      </c>
      <c r="W55" s="107">
        <f t="shared" si="2"/>
        <v>338312</v>
      </c>
      <c r="X55" s="107">
        <f t="shared" si="2"/>
        <v>3673.14</v>
      </c>
      <c r="Y55" s="107">
        <f t="shared" si="2"/>
        <v>53</v>
      </c>
      <c r="Z55" s="107">
        <f t="shared" si="2"/>
        <v>221.3</v>
      </c>
      <c r="AA55" s="107">
        <f t="shared" si="2"/>
        <v>42</v>
      </c>
      <c r="AB55" s="107">
        <f t="shared" si="2"/>
        <v>40.700000000000003</v>
      </c>
      <c r="AC55" s="107">
        <f t="shared" si="2"/>
        <v>72100</v>
      </c>
      <c r="AD55" s="107">
        <f t="shared" si="2"/>
        <v>166.9</v>
      </c>
      <c r="AE55" s="107">
        <f t="shared" si="2"/>
        <v>124</v>
      </c>
      <c r="AF55" s="107">
        <f t="shared" si="2"/>
        <v>547.5</v>
      </c>
      <c r="AG55" s="107">
        <f t="shared" si="2"/>
        <v>0</v>
      </c>
      <c r="AH55" s="107">
        <f t="shared" si="2"/>
        <v>0</v>
      </c>
      <c r="AI55" s="108">
        <f t="shared" si="2"/>
        <v>46634.41</v>
      </c>
      <c r="AJ55" s="31" t="s">
        <v>161</v>
      </c>
      <c r="AK55" s="31" t="s">
        <v>161</v>
      </c>
      <c r="AL55" s="1" t="s">
        <v>161</v>
      </c>
    </row>
    <row r="56" spans="2:40" x14ac:dyDescent="0.25">
      <c r="B56" s="109" t="s">
        <v>72</v>
      </c>
      <c r="C56" s="110">
        <v>160</v>
      </c>
      <c r="D56" s="111">
        <v>7.4</v>
      </c>
      <c r="E56" s="110">
        <v>1687</v>
      </c>
      <c r="F56" s="112">
        <v>1043.5</v>
      </c>
      <c r="G56" s="110">
        <v>13350</v>
      </c>
      <c r="H56" s="111">
        <v>9920.4</v>
      </c>
      <c r="I56" s="110">
        <v>273</v>
      </c>
      <c r="J56" s="111">
        <v>1161.5999999999999</v>
      </c>
      <c r="K56" s="110">
        <v>1455</v>
      </c>
      <c r="L56" s="110">
        <v>153.19999999999999</v>
      </c>
      <c r="M56" s="110">
        <v>4333</v>
      </c>
      <c r="N56" s="110">
        <v>741.1</v>
      </c>
      <c r="O56" s="110"/>
      <c r="P56" s="110"/>
      <c r="Q56" s="110"/>
      <c r="R56" s="110"/>
      <c r="S56" s="110">
        <v>8350</v>
      </c>
      <c r="T56" s="110">
        <v>1002</v>
      </c>
      <c r="U56" s="110">
        <v>2704</v>
      </c>
      <c r="V56" s="110">
        <v>611.6</v>
      </c>
      <c r="W56" s="113">
        <v>407759</v>
      </c>
      <c r="X56" s="114">
        <v>4618</v>
      </c>
      <c r="Y56" s="114"/>
      <c r="Z56" s="114"/>
      <c r="AA56" s="114"/>
      <c r="AB56" s="114"/>
      <c r="AC56" s="114"/>
      <c r="AD56" s="114"/>
      <c r="AE56" s="114">
        <v>6</v>
      </c>
      <c r="AF56" s="114">
        <v>6.6</v>
      </c>
      <c r="AG56" s="114">
        <v>0</v>
      </c>
      <c r="AH56" s="114">
        <v>0</v>
      </c>
      <c r="AI56" s="30">
        <f t="shared" si="0"/>
        <v>19265.400000000001</v>
      </c>
      <c r="AJ56" s="31"/>
      <c r="AK56" s="31"/>
    </row>
    <row r="57" spans="2:40" x14ac:dyDescent="0.25">
      <c r="B57" s="109" t="s">
        <v>73</v>
      </c>
      <c r="C57" s="110">
        <v>11600</v>
      </c>
      <c r="D57" s="115">
        <v>25</v>
      </c>
      <c r="E57" s="116">
        <v>242</v>
      </c>
      <c r="F57" s="117">
        <v>256.39999999999998</v>
      </c>
      <c r="G57" s="116">
        <v>625</v>
      </c>
      <c r="H57" s="115">
        <v>389.9</v>
      </c>
      <c r="I57" s="116">
        <v>889</v>
      </c>
      <c r="J57" s="115">
        <v>889</v>
      </c>
      <c r="K57" s="116">
        <v>0</v>
      </c>
      <c r="L57" s="118">
        <v>0</v>
      </c>
      <c r="M57" s="116">
        <v>4210</v>
      </c>
      <c r="N57" s="118">
        <v>37.4</v>
      </c>
      <c r="O57" s="116"/>
      <c r="P57" s="118"/>
      <c r="Q57" s="116"/>
      <c r="R57" s="118"/>
      <c r="S57" s="116">
        <v>9500</v>
      </c>
      <c r="T57" s="118">
        <v>9</v>
      </c>
      <c r="U57" s="116">
        <v>337</v>
      </c>
      <c r="V57" s="118">
        <v>14.6</v>
      </c>
      <c r="W57" s="119">
        <v>74250</v>
      </c>
      <c r="X57" s="114">
        <v>1113.7</v>
      </c>
      <c r="Y57" s="114">
        <v>100</v>
      </c>
      <c r="Z57" s="114">
        <v>35</v>
      </c>
      <c r="AA57" s="114"/>
      <c r="AB57" s="114"/>
      <c r="AC57" s="114">
        <v>7220</v>
      </c>
      <c r="AD57" s="114">
        <v>27.1</v>
      </c>
      <c r="AE57" s="114">
        <v>100</v>
      </c>
      <c r="AF57" s="114">
        <v>5</v>
      </c>
      <c r="AG57" s="114"/>
      <c r="AH57" s="114"/>
      <c r="AI57" s="30">
        <f t="shared" si="0"/>
        <v>2802.1</v>
      </c>
      <c r="AJ57" s="31"/>
      <c r="AK57" s="31"/>
    </row>
    <row r="58" spans="2:40" x14ac:dyDescent="0.25">
      <c r="B58" s="109" t="s">
        <v>74</v>
      </c>
      <c r="C58" s="110">
        <v>57819</v>
      </c>
      <c r="D58" s="120">
        <v>271.8</v>
      </c>
      <c r="E58" s="121">
        <v>0</v>
      </c>
      <c r="F58" s="122">
        <v>0</v>
      </c>
      <c r="G58" s="121">
        <v>2080</v>
      </c>
      <c r="H58" s="120">
        <v>472.8</v>
      </c>
      <c r="I58" s="121">
        <v>320</v>
      </c>
      <c r="J58" s="120">
        <v>482.6</v>
      </c>
      <c r="K58" s="121">
        <v>0</v>
      </c>
      <c r="L58" s="121">
        <v>0</v>
      </c>
      <c r="M58" s="121">
        <v>3103</v>
      </c>
      <c r="N58" s="123">
        <v>170.2</v>
      </c>
      <c r="O58" s="121"/>
      <c r="P58" s="123"/>
      <c r="Q58" s="121"/>
      <c r="R58" s="123"/>
      <c r="S58" s="123">
        <v>8600</v>
      </c>
      <c r="T58" s="123">
        <v>12.2</v>
      </c>
      <c r="U58" s="121">
        <v>0</v>
      </c>
      <c r="V58" s="123">
        <v>0</v>
      </c>
      <c r="W58" s="124">
        <v>37969</v>
      </c>
      <c r="X58" s="114">
        <v>360.4</v>
      </c>
      <c r="Y58" s="114"/>
      <c r="Z58" s="114"/>
      <c r="AA58" s="114"/>
      <c r="AB58" s="114"/>
      <c r="AC58" s="114">
        <v>2268</v>
      </c>
      <c r="AD58" s="114">
        <v>5.3</v>
      </c>
      <c r="AE58" s="114"/>
      <c r="AF58" s="114"/>
      <c r="AG58" s="114">
        <v>0</v>
      </c>
      <c r="AH58" s="114">
        <v>0</v>
      </c>
      <c r="AI58" s="30">
        <f t="shared" si="0"/>
        <v>1775.3</v>
      </c>
      <c r="AJ58" s="31"/>
      <c r="AK58" s="31" t="s">
        <v>161</v>
      </c>
    </row>
    <row r="59" spans="2:40" x14ac:dyDescent="0.25">
      <c r="B59" s="109" t="s">
        <v>75</v>
      </c>
      <c r="C59" s="110">
        <v>49500</v>
      </c>
      <c r="D59" s="125">
        <v>108</v>
      </c>
      <c r="E59" s="110">
        <v>379</v>
      </c>
      <c r="F59" s="126">
        <v>65.8</v>
      </c>
      <c r="G59" s="110">
        <v>2613</v>
      </c>
      <c r="H59" s="125">
        <v>1071.7</v>
      </c>
      <c r="I59" s="113">
        <v>48</v>
      </c>
      <c r="J59" s="125">
        <v>52.6</v>
      </c>
      <c r="K59" s="113">
        <v>350</v>
      </c>
      <c r="L59" s="110">
        <v>71.400000000000006</v>
      </c>
      <c r="M59" s="110">
        <v>1758</v>
      </c>
      <c r="N59" s="127">
        <v>327</v>
      </c>
      <c r="O59" s="110">
        <v>930</v>
      </c>
      <c r="P59" s="127">
        <v>119.3</v>
      </c>
      <c r="Q59" s="110"/>
      <c r="R59" s="127"/>
      <c r="S59" s="110">
        <v>30960</v>
      </c>
      <c r="T59" s="127">
        <v>30.3</v>
      </c>
      <c r="U59" s="110">
        <v>881</v>
      </c>
      <c r="V59" s="127">
        <v>145.80000000000001</v>
      </c>
      <c r="W59" s="113">
        <v>40735</v>
      </c>
      <c r="X59" s="114">
        <v>691.5</v>
      </c>
      <c r="Y59" s="114"/>
      <c r="Z59" s="114"/>
      <c r="AA59" s="114"/>
      <c r="AB59" s="114"/>
      <c r="AC59" s="114">
        <v>785</v>
      </c>
      <c r="AD59" s="114">
        <v>23.9</v>
      </c>
      <c r="AE59" s="114"/>
      <c r="AF59" s="114"/>
      <c r="AG59" s="114"/>
      <c r="AH59" s="114"/>
      <c r="AI59" s="30">
        <f t="shared" si="0"/>
        <v>2707.2999999999997</v>
      </c>
      <c r="AJ59" s="31"/>
      <c r="AK59" s="31"/>
    </row>
    <row r="60" spans="2:40" x14ac:dyDescent="0.25">
      <c r="B60" s="109" t="s">
        <v>76</v>
      </c>
      <c r="C60" s="110">
        <v>45100</v>
      </c>
      <c r="D60" s="111">
        <v>90.2</v>
      </c>
      <c r="E60" s="110">
        <v>926</v>
      </c>
      <c r="F60" s="112">
        <v>61.3</v>
      </c>
      <c r="G60" s="110">
        <v>7555</v>
      </c>
      <c r="H60" s="111">
        <v>2762.5</v>
      </c>
      <c r="I60" s="113">
        <v>22</v>
      </c>
      <c r="J60" s="111">
        <v>62.5</v>
      </c>
      <c r="K60" s="113">
        <v>0</v>
      </c>
      <c r="L60" s="110">
        <v>0</v>
      </c>
      <c r="M60" s="110">
        <v>1560</v>
      </c>
      <c r="N60" s="110">
        <v>38.9</v>
      </c>
      <c r="O60" s="110"/>
      <c r="P60" s="110"/>
      <c r="Q60" s="110"/>
      <c r="R60" s="110"/>
      <c r="S60" s="110">
        <v>11200</v>
      </c>
      <c r="T60" s="110">
        <v>13.6</v>
      </c>
      <c r="U60" s="110">
        <v>100</v>
      </c>
      <c r="V60" s="110">
        <v>23.2</v>
      </c>
      <c r="W60" s="113">
        <v>22549</v>
      </c>
      <c r="X60" s="114">
        <v>184.9</v>
      </c>
      <c r="Y60" s="114"/>
      <c r="Z60" s="114"/>
      <c r="AA60" s="114"/>
      <c r="AB60" s="114"/>
      <c r="AC60" s="114"/>
      <c r="AD60" s="114"/>
      <c r="AE60" s="114"/>
      <c r="AF60" s="114"/>
      <c r="AG60" s="114">
        <v>0</v>
      </c>
      <c r="AH60" s="114">
        <v>0</v>
      </c>
      <c r="AI60" s="30">
        <f t="shared" si="0"/>
        <v>3237.1</v>
      </c>
      <c r="AJ60" s="31"/>
      <c r="AK60" s="31"/>
    </row>
    <row r="61" spans="2:40" x14ac:dyDescent="0.25">
      <c r="B61" s="109" t="s">
        <v>77</v>
      </c>
      <c r="C61" s="110">
        <v>73590</v>
      </c>
      <c r="D61" s="128">
        <v>1258.9000000000001</v>
      </c>
      <c r="E61" s="129">
        <v>775</v>
      </c>
      <c r="F61" s="130">
        <v>570.29999999999995</v>
      </c>
      <c r="G61" s="129">
        <v>7842</v>
      </c>
      <c r="H61" s="128">
        <v>3333.7</v>
      </c>
      <c r="I61" s="131">
        <v>80</v>
      </c>
      <c r="J61" s="128">
        <v>80</v>
      </c>
      <c r="K61" s="129">
        <v>3677</v>
      </c>
      <c r="L61" s="129">
        <v>811.8</v>
      </c>
      <c r="M61" s="129">
        <v>17900</v>
      </c>
      <c r="N61" s="129">
        <v>584.29999999999995</v>
      </c>
      <c r="O61" s="129"/>
      <c r="P61" s="129"/>
      <c r="Q61" s="129">
        <v>95</v>
      </c>
      <c r="R61" s="129">
        <v>17.5</v>
      </c>
      <c r="S61" s="129"/>
      <c r="T61" s="129"/>
      <c r="U61" s="131">
        <v>1145</v>
      </c>
      <c r="V61" s="129">
        <v>277.60000000000002</v>
      </c>
      <c r="W61" s="131">
        <v>79201</v>
      </c>
      <c r="X61" s="114">
        <v>665.3</v>
      </c>
      <c r="Y61" s="114"/>
      <c r="Z61" s="114"/>
      <c r="AA61" s="114"/>
      <c r="AB61" s="114"/>
      <c r="AC61" s="114">
        <v>950</v>
      </c>
      <c r="AD61" s="114">
        <v>2.6</v>
      </c>
      <c r="AE61" s="114">
        <v>0</v>
      </c>
      <c r="AF61" s="114">
        <v>0</v>
      </c>
      <c r="AG61" s="114">
        <v>0</v>
      </c>
      <c r="AH61" s="114">
        <v>0</v>
      </c>
      <c r="AI61" s="30">
        <f t="shared" si="0"/>
        <v>7602.0000000000009</v>
      </c>
      <c r="AJ61" s="31"/>
      <c r="AK61" s="31"/>
    </row>
    <row r="62" spans="2:40" x14ac:dyDescent="0.25">
      <c r="B62" s="109" t="s">
        <v>78</v>
      </c>
      <c r="C62" s="110">
        <v>34080</v>
      </c>
      <c r="D62" s="132">
        <v>345.6</v>
      </c>
      <c r="E62" s="121">
        <v>891</v>
      </c>
      <c r="F62" s="133">
        <v>132.80000000000001</v>
      </c>
      <c r="G62" s="121">
        <v>80</v>
      </c>
      <c r="H62" s="132">
        <v>54.7</v>
      </c>
      <c r="I62" s="121">
        <v>65</v>
      </c>
      <c r="J62" s="132">
        <v>129.80000000000001</v>
      </c>
      <c r="K62" s="121">
        <v>5200</v>
      </c>
      <c r="L62" s="121">
        <v>496.3</v>
      </c>
      <c r="M62" s="121">
        <v>1663</v>
      </c>
      <c r="N62" s="121">
        <v>14.8</v>
      </c>
      <c r="O62" s="121"/>
      <c r="P62" s="121"/>
      <c r="Q62" s="121"/>
      <c r="R62" s="121"/>
      <c r="S62" s="121">
        <v>2700</v>
      </c>
      <c r="T62" s="121">
        <v>3</v>
      </c>
      <c r="U62" s="121">
        <v>225</v>
      </c>
      <c r="V62" s="121">
        <v>52.9</v>
      </c>
      <c r="W62" s="124">
        <v>70700</v>
      </c>
      <c r="X62" s="114">
        <v>1101.0999999999999</v>
      </c>
      <c r="Y62" s="114"/>
      <c r="Z62" s="114"/>
      <c r="AA62" s="114"/>
      <c r="AB62" s="114"/>
      <c r="AC62" s="114">
        <v>2400</v>
      </c>
      <c r="AD62" s="114">
        <v>6</v>
      </c>
      <c r="AE62" s="114">
        <v>40</v>
      </c>
      <c r="AF62" s="114">
        <v>23.5</v>
      </c>
      <c r="AG62" s="114">
        <v>0</v>
      </c>
      <c r="AH62" s="114">
        <v>0</v>
      </c>
      <c r="AI62" s="30">
        <f t="shared" si="0"/>
        <v>2360.5</v>
      </c>
      <c r="AJ62" s="31"/>
      <c r="AK62" s="31"/>
    </row>
    <row r="63" spans="2:40" x14ac:dyDescent="0.25">
      <c r="B63" s="109" t="s">
        <v>79</v>
      </c>
      <c r="C63" s="110">
        <v>36500</v>
      </c>
      <c r="D63" s="120">
        <v>148.80000000000001</v>
      </c>
      <c r="E63" s="121">
        <v>59</v>
      </c>
      <c r="F63" s="122">
        <v>12.5</v>
      </c>
      <c r="G63" s="121">
        <v>160</v>
      </c>
      <c r="H63" s="120">
        <v>28</v>
      </c>
      <c r="I63" s="121">
        <v>110</v>
      </c>
      <c r="J63" s="120">
        <v>73.400000000000006</v>
      </c>
      <c r="K63" s="121">
        <v>850</v>
      </c>
      <c r="L63" s="121">
        <v>118.5</v>
      </c>
      <c r="M63" s="121">
        <v>3650</v>
      </c>
      <c r="N63" s="123">
        <v>73.099999999999994</v>
      </c>
      <c r="O63" s="121">
        <v>4750</v>
      </c>
      <c r="P63" s="123">
        <v>120</v>
      </c>
      <c r="Q63" s="121"/>
      <c r="R63" s="123"/>
      <c r="S63" s="121">
        <v>0</v>
      </c>
      <c r="T63" s="123">
        <v>0</v>
      </c>
      <c r="U63" s="121">
        <v>363</v>
      </c>
      <c r="V63" s="123">
        <v>57.4</v>
      </c>
      <c r="W63" s="124">
        <v>50850</v>
      </c>
      <c r="X63" s="114">
        <v>746.8</v>
      </c>
      <c r="Y63" s="114"/>
      <c r="Z63" s="114"/>
      <c r="AA63" s="114"/>
      <c r="AB63" s="114"/>
      <c r="AC63" s="114">
        <v>0</v>
      </c>
      <c r="AD63" s="114">
        <v>0</v>
      </c>
      <c r="AE63" s="114">
        <v>0</v>
      </c>
      <c r="AF63" s="114">
        <v>0</v>
      </c>
      <c r="AG63" s="114">
        <v>0</v>
      </c>
      <c r="AH63" s="114">
        <v>0</v>
      </c>
      <c r="AI63" s="30">
        <f t="shared" si="0"/>
        <v>1378.5</v>
      </c>
      <c r="AJ63" s="31"/>
      <c r="AK63" s="31"/>
    </row>
    <row r="64" spans="2:40" x14ac:dyDescent="0.25">
      <c r="B64" s="109" t="s">
        <v>80</v>
      </c>
      <c r="C64" s="110">
        <v>37890</v>
      </c>
      <c r="D64" s="132">
        <v>341</v>
      </c>
      <c r="E64" s="121">
        <v>0</v>
      </c>
      <c r="F64" s="133">
        <v>0</v>
      </c>
      <c r="G64" s="121">
        <v>9631</v>
      </c>
      <c r="H64" s="132">
        <v>3345.7</v>
      </c>
      <c r="I64" s="121">
        <v>5</v>
      </c>
      <c r="J64" s="132">
        <v>21.7</v>
      </c>
      <c r="K64" s="121">
        <v>310</v>
      </c>
      <c r="L64" s="121">
        <v>21.4</v>
      </c>
      <c r="M64" s="121">
        <v>3868</v>
      </c>
      <c r="N64" s="121">
        <v>228.8</v>
      </c>
      <c r="O64" s="121">
        <v>30</v>
      </c>
      <c r="P64" s="121">
        <v>5.4</v>
      </c>
      <c r="Q64" s="121"/>
      <c r="R64" s="121"/>
      <c r="S64" s="121">
        <v>31750</v>
      </c>
      <c r="T64" s="121">
        <v>31.7</v>
      </c>
      <c r="U64" s="124">
        <v>620</v>
      </c>
      <c r="V64" s="121">
        <v>101.6</v>
      </c>
      <c r="W64" s="124">
        <v>15729</v>
      </c>
      <c r="X64" s="114">
        <v>324.10000000000002</v>
      </c>
      <c r="Y64" s="114"/>
      <c r="Z64" s="114"/>
      <c r="AA64" s="114"/>
      <c r="AB64" s="114"/>
      <c r="AC64" s="114">
        <v>0</v>
      </c>
      <c r="AD64" s="114">
        <v>0</v>
      </c>
      <c r="AE64" s="114">
        <v>0</v>
      </c>
      <c r="AF64" s="114">
        <v>0</v>
      </c>
      <c r="AG64" s="114"/>
      <c r="AH64" s="114"/>
      <c r="AI64" s="30">
        <f t="shared" si="0"/>
        <v>4421.4000000000005</v>
      </c>
      <c r="AJ64" s="31"/>
      <c r="AK64" s="31"/>
    </row>
    <row r="65" spans="2:40" x14ac:dyDescent="0.25">
      <c r="B65" s="109" t="s">
        <v>81</v>
      </c>
      <c r="C65" s="110">
        <v>60600</v>
      </c>
      <c r="D65" s="115">
        <v>814.3</v>
      </c>
      <c r="E65" s="116">
        <v>60</v>
      </c>
      <c r="F65" s="117">
        <v>57.3</v>
      </c>
      <c r="G65" s="116">
        <v>3892</v>
      </c>
      <c r="H65" s="115">
        <v>1857.3</v>
      </c>
      <c r="I65" s="116">
        <v>263</v>
      </c>
      <c r="J65" s="115">
        <v>711.5</v>
      </c>
      <c r="K65" s="116">
        <v>2780</v>
      </c>
      <c r="L65" s="118">
        <v>184.4</v>
      </c>
      <c r="M65" s="116">
        <v>1555</v>
      </c>
      <c r="N65" s="118">
        <v>164.4</v>
      </c>
      <c r="O65" s="116"/>
      <c r="P65" s="118"/>
      <c r="Q65" s="116"/>
      <c r="R65" s="118"/>
      <c r="S65" s="116">
        <v>940</v>
      </c>
      <c r="T65" s="118">
        <v>55.7</v>
      </c>
      <c r="U65" s="116">
        <v>168</v>
      </c>
      <c r="V65" s="118">
        <v>44.1</v>
      </c>
      <c r="W65" s="119">
        <v>27700</v>
      </c>
      <c r="X65" s="114">
        <v>404.2</v>
      </c>
      <c r="Y65" s="114"/>
      <c r="Z65" s="114"/>
      <c r="AA65" s="114"/>
      <c r="AB65" s="114"/>
      <c r="AC65" s="114"/>
      <c r="AD65" s="114"/>
      <c r="AE65" s="114"/>
      <c r="AF65" s="114"/>
      <c r="AG65" s="114">
        <v>0</v>
      </c>
      <c r="AH65" s="114">
        <v>0</v>
      </c>
      <c r="AI65" s="30">
        <f t="shared" si="0"/>
        <v>4293.2</v>
      </c>
      <c r="AJ65" s="31"/>
      <c r="AK65" s="31"/>
      <c r="AL65" s="1" t="s">
        <v>161</v>
      </c>
      <c r="AN65" s="1" t="s">
        <v>161</v>
      </c>
    </row>
    <row r="66" spans="2:40" x14ac:dyDescent="0.25">
      <c r="B66" s="109" t="s">
        <v>82</v>
      </c>
      <c r="C66" s="110">
        <v>7400</v>
      </c>
      <c r="D66" s="134">
        <v>89.9</v>
      </c>
      <c r="E66" s="135">
        <v>95</v>
      </c>
      <c r="F66" s="136">
        <v>29.5</v>
      </c>
      <c r="G66" s="135">
        <v>620</v>
      </c>
      <c r="H66" s="134">
        <v>505.2</v>
      </c>
      <c r="I66" s="135">
        <v>268</v>
      </c>
      <c r="J66" s="134">
        <v>391.4</v>
      </c>
      <c r="K66" s="135">
        <v>500</v>
      </c>
      <c r="L66" s="129">
        <v>69.7</v>
      </c>
      <c r="M66" s="129">
        <v>19000</v>
      </c>
      <c r="N66" s="135">
        <v>693.4</v>
      </c>
      <c r="O66" s="129"/>
      <c r="P66" s="135"/>
      <c r="Q66" s="135"/>
      <c r="R66" s="135"/>
      <c r="S66" s="135">
        <v>0</v>
      </c>
      <c r="T66" s="135">
        <v>0</v>
      </c>
      <c r="U66" s="135">
        <v>360</v>
      </c>
      <c r="V66" s="135">
        <v>93.2</v>
      </c>
      <c r="W66" s="137">
        <v>3300</v>
      </c>
      <c r="X66" s="114">
        <v>27.9</v>
      </c>
      <c r="Y66" s="114"/>
      <c r="Z66" s="114"/>
      <c r="AA66" s="114"/>
      <c r="AB66" s="114"/>
      <c r="AC66" s="114">
        <v>500</v>
      </c>
      <c r="AD66" s="114">
        <v>15.3</v>
      </c>
      <c r="AE66" s="114">
        <v>110</v>
      </c>
      <c r="AF66" s="114">
        <v>33.299999999999997</v>
      </c>
      <c r="AG66" s="114">
        <v>0</v>
      </c>
      <c r="AH66" s="114">
        <v>0</v>
      </c>
      <c r="AI66" s="30">
        <f t="shared" si="0"/>
        <v>1948.8</v>
      </c>
      <c r="AJ66" s="31"/>
      <c r="AK66" s="31"/>
      <c r="AL66" s="1" t="s">
        <v>161</v>
      </c>
    </row>
    <row r="67" spans="2:40" x14ac:dyDescent="0.25">
      <c r="B67" s="109" t="s">
        <v>83</v>
      </c>
      <c r="C67" s="110">
        <v>900</v>
      </c>
      <c r="D67" s="122">
        <v>17.399999999999999</v>
      </c>
      <c r="E67" s="123">
        <v>54</v>
      </c>
      <c r="F67" s="122">
        <v>46.8</v>
      </c>
      <c r="G67" s="123">
        <v>980</v>
      </c>
      <c r="H67" s="120">
        <v>65.599999999999994</v>
      </c>
      <c r="I67" s="123">
        <v>0</v>
      </c>
      <c r="J67" s="120">
        <v>0</v>
      </c>
      <c r="K67" s="123">
        <v>0</v>
      </c>
      <c r="L67" s="121">
        <v>0</v>
      </c>
      <c r="M67" s="121">
        <v>6100</v>
      </c>
      <c r="N67" s="123">
        <v>47.2</v>
      </c>
      <c r="O67" s="121"/>
      <c r="P67" s="123"/>
      <c r="Q67" s="123"/>
      <c r="R67" s="123"/>
      <c r="S67" s="123">
        <v>400</v>
      </c>
      <c r="T67" s="123">
        <v>23.7</v>
      </c>
      <c r="U67" s="123">
        <v>470</v>
      </c>
      <c r="V67" s="123">
        <v>89.3</v>
      </c>
      <c r="W67" s="138">
        <v>3650</v>
      </c>
      <c r="X67" s="114">
        <v>54.7</v>
      </c>
      <c r="Y67" s="114"/>
      <c r="Z67" s="114"/>
      <c r="AA67" s="114"/>
      <c r="AB67" s="114"/>
      <c r="AC67" s="114">
        <v>10600</v>
      </c>
      <c r="AD67" s="114">
        <v>31.1</v>
      </c>
      <c r="AE67" s="114"/>
      <c r="AF67" s="114"/>
      <c r="AG67" s="114">
        <v>0</v>
      </c>
      <c r="AH67" s="114">
        <v>0</v>
      </c>
      <c r="AI67" s="30">
        <f t="shared" si="0"/>
        <v>375.8</v>
      </c>
      <c r="AJ67" s="31"/>
      <c r="AK67" s="31"/>
      <c r="AL67" s="1" t="s">
        <v>161</v>
      </c>
      <c r="AM67" s="1" t="s">
        <v>161</v>
      </c>
    </row>
    <row r="68" spans="2:40" x14ac:dyDescent="0.25">
      <c r="B68" s="109" t="s">
        <v>84</v>
      </c>
      <c r="C68" s="110">
        <v>24750</v>
      </c>
      <c r="D68" s="139">
        <v>472.5</v>
      </c>
      <c r="E68" s="140">
        <v>135</v>
      </c>
      <c r="F68" s="141">
        <v>24.2</v>
      </c>
      <c r="G68" s="140">
        <v>2410</v>
      </c>
      <c r="H68" s="139">
        <v>329</v>
      </c>
      <c r="I68" s="140">
        <v>152</v>
      </c>
      <c r="J68" s="139">
        <v>332</v>
      </c>
      <c r="K68" s="140">
        <v>123</v>
      </c>
      <c r="L68" s="142">
        <v>36.9</v>
      </c>
      <c r="M68" s="142">
        <v>7218</v>
      </c>
      <c r="N68" s="140">
        <v>151.9</v>
      </c>
      <c r="O68" s="140"/>
      <c r="P68" s="140"/>
      <c r="Q68" s="140"/>
      <c r="R68" s="140"/>
      <c r="S68" s="140">
        <v>1380</v>
      </c>
      <c r="T68" s="140">
        <v>2.4</v>
      </c>
      <c r="U68" s="140">
        <v>120</v>
      </c>
      <c r="V68" s="140">
        <v>35.5</v>
      </c>
      <c r="W68" s="143">
        <v>7788</v>
      </c>
      <c r="X68" s="114">
        <v>92.7</v>
      </c>
      <c r="Y68" s="114"/>
      <c r="Z68" s="114"/>
      <c r="AA68" s="114"/>
      <c r="AB68" s="114"/>
      <c r="AC68" s="114">
        <v>0</v>
      </c>
      <c r="AD68" s="114">
        <v>0</v>
      </c>
      <c r="AE68" s="114"/>
      <c r="AF68" s="114"/>
      <c r="AG68" s="114">
        <v>0</v>
      </c>
      <c r="AH68" s="114">
        <v>0</v>
      </c>
      <c r="AI68" s="30">
        <f t="shared" si="0"/>
        <v>1477.1000000000004</v>
      </c>
      <c r="AJ68" s="31"/>
      <c r="AK68" s="31" t="s">
        <v>161</v>
      </c>
    </row>
    <row r="69" spans="2:40" ht="15.75" thickBot="1" x14ac:dyDescent="0.3">
      <c r="B69" s="109" t="s">
        <v>85</v>
      </c>
      <c r="C69" s="110">
        <v>24635</v>
      </c>
      <c r="D69" s="144">
        <v>343.8</v>
      </c>
      <c r="E69" s="145">
        <v>142</v>
      </c>
      <c r="F69" s="146">
        <v>22.8</v>
      </c>
      <c r="G69" s="145">
        <v>520</v>
      </c>
      <c r="H69" s="144">
        <v>295.39999999999998</v>
      </c>
      <c r="I69" s="145">
        <v>250</v>
      </c>
      <c r="J69" s="147">
        <v>142.9</v>
      </c>
      <c r="K69" s="148">
        <v>2150</v>
      </c>
      <c r="L69" s="145">
        <v>132.9</v>
      </c>
      <c r="M69" s="148">
        <v>3516</v>
      </c>
      <c r="N69" s="145">
        <v>197.5</v>
      </c>
      <c r="O69" s="145"/>
      <c r="P69" s="145"/>
      <c r="Q69" s="145"/>
      <c r="R69" s="145"/>
      <c r="S69" s="145">
        <v>200</v>
      </c>
      <c r="T69" s="145">
        <v>6</v>
      </c>
      <c r="U69" s="149">
        <v>163</v>
      </c>
      <c r="V69" s="145">
        <v>29.3</v>
      </c>
      <c r="W69" s="149">
        <v>3330</v>
      </c>
      <c r="X69" s="114">
        <v>20.6</v>
      </c>
      <c r="Y69" s="114"/>
      <c r="Z69" s="114"/>
      <c r="AA69" s="114"/>
      <c r="AB69" s="114"/>
      <c r="AC69" s="114"/>
      <c r="AD69" s="114"/>
      <c r="AE69" s="114">
        <v>3</v>
      </c>
      <c r="AF69" s="114">
        <v>1.5</v>
      </c>
      <c r="AG69" s="114"/>
      <c r="AH69" s="114"/>
      <c r="AI69" s="30">
        <f t="shared" si="0"/>
        <v>1192.6999999999998</v>
      </c>
      <c r="AJ69" s="31"/>
      <c r="AK69" s="31"/>
    </row>
    <row r="70" spans="2:40" x14ac:dyDescent="0.25">
      <c r="B70" s="109" t="s">
        <v>86</v>
      </c>
      <c r="C70" s="110">
        <v>9740</v>
      </c>
      <c r="D70" s="114">
        <v>19</v>
      </c>
      <c r="E70" s="150">
        <v>355</v>
      </c>
      <c r="F70" s="114">
        <v>62.4</v>
      </c>
      <c r="G70" s="151">
        <v>25697</v>
      </c>
      <c r="H70" s="114">
        <v>18790.099999999999</v>
      </c>
      <c r="I70" s="150">
        <v>0</v>
      </c>
      <c r="J70" s="152">
        <v>0</v>
      </c>
      <c r="K70" s="152">
        <v>3175</v>
      </c>
      <c r="L70" s="152">
        <v>952.5</v>
      </c>
      <c r="M70" s="114">
        <v>11718</v>
      </c>
      <c r="N70" s="114">
        <v>880.6</v>
      </c>
      <c r="O70" s="114"/>
      <c r="P70" s="114"/>
      <c r="Q70" s="114"/>
      <c r="R70" s="114"/>
      <c r="S70" s="114">
        <v>0</v>
      </c>
      <c r="T70" s="114">
        <v>0</v>
      </c>
      <c r="U70" s="114">
        <v>344</v>
      </c>
      <c r="V70" s="114">
        <v>89.1</v>
      </c>
      <c r="W70" s="114">
        <v>37000</v>
      </c>
      <c r="X70" s="114">
        <v>647.5</v>
      </c>
      <c r="Y70" s="114"/>
      <c r="Z70" s="114"/>
      <c r="AA70" s="114"/>
      <c r="AB70" s="114"/>
      <c r="AC70" s="114"/>
      <c r="AD70" s="114"/>
      <c r="AE70" s="114"/>
      <c r="AF70" s="114"/>
      <c r="AG70" s="114">
        <v>0</v>
      </c>
      <c r="AH70" s="114">
        <v>0</v>
      </c>
      <c r="AI70" s="30">
        <f t="shared" si="0"/>
        <v>21441.199999999997</v>
      </c>
      <c r="AJ70" s="31" t="s">
        <v>161</v>
      </c>
      <c r="AK70" s="31"/>
      <c r="AL70" s="1" t="s">
        <v>161</v>
      </c>
      <c r="AM70" s="1" t="s">
        <v>161</v>
      </c>
    </row>
    <row r="71" spans="2:40" x14ac:dyDescent="0.25">
      <c r="B71" s="109" t="s">
        <v>87</v>
      </c>
      <c r="C71" s="110">
        <v>145</v>
      </c>
      <c r="D71" s="114">
        <v>0.3</v>
      </c>
      <c r="E71" s="150">
        <v>1942</v>
      </c>
      <c r="F71" s="114">
        <v>281.2</v>
      </c>
      <c r="G71" s="151">
        <v>2658</v>
      </c>
      <c r="H71" s="114">
        <v>2671.4</v>
      </c>
      <c r="I71" s="150">
        <v>0</v>
      </c>
      <c r="J71" s="152">
        <v>0</v>
      </c>
      <c r="K71" s="152">
        <v>8346</v>
      </c>
      <c r="L71" s="152">
        <v>2000.8</v>
      </c>
      <c r="M71" s="114">
        <v>7725</v>
      </c>
      <c r="N71" s="114">
        <v>187.5</v>
      </c>
      <c r="O71" s="114"/>
      <c r="P71" s="114"/>
      <c r="Q71" s="114"/>
      <c r="R71" s="114"/>
      <c r="S71" s="114">
        <v>8477</v>
      </c>
      <c r="T71" s="114">
        <v>13.1</v>
      </c>
      <c r="U71" s="114">
        <v>2069</v>
      </c>
      <c r="V71" s="114">
        <v>293.60000000000002</v>
      </c>
      <c r="W71" s="114">
        <v>115500</v>
      </c>
      <c r="X71" s="114">
        <v>1232.5</v>
      </c>
      <c r="Y71" s="114"/>
      <c r="Z71" s="114"/>
      <c r="AA71" s="114"/>
      <c r="AB71" s="114"/>
      <c r="AC71" s="114"/>
      <c r="AD71" s="114"/>
      <c r="AE71" s="114"/>
      <c r="AF71" s="114"/>
      <c r="AG71" s="114">
        <v>0</v>
      </c>
      <c r="AH71" s="114">
        <v>0</v>
      </c>
      <c r="AI71" s="30">
        <f t="shared" ref="AI71:AI134" si="3">D71+F71+H71+J71+L71+N71+P71+R71+T71+V71+X71+Z71+AB71+AD71+AF71+AH71</f>
        <v>6680.4000000000005</v>
      </c>
      <c r="AJ71" s="31"/>
      <c r="AK71" s="31"/>
      <c r="AL71" s="1" t="s">
        <v>161</v>
      </c>
    </row>
    <row r="72" spans="2:40" ht="15.75" thickBot="1" x14ac:dyDescent="0.3">
      <c r="B72" s="109" t="s">
        <v>88</v>
      </c>
      <c r="C72" s="110">
        <v>15194</v>
      </c>
      <c r="D72" s="114">
        <v>29.9</v>
      </c>
      <c r="E72" s="150">
        <v>24.2</v>
      </c>
      <c r="F72" s="114">
        <v>2.6</v>
      </c>
      <c r="G72" s="151">
        <v>309</v>
      </c>
      <c r="H72" s="114">
        <v>193.2</v>
      </c>
      <c r="I72" s="150">
        <v>0</v>
      </c>
      <c r="J72" s="152">
        <v>0</v>
      </c>
      <c r="K72" s="152">
        <v>0</v>
      </c>
      <c r="L72" s="152">
        <v>0</v>
      </c>
      <c r="M72" s="114">
        <v>2974</v>
      </c>
      <c r="N72" s="114">
        <v>14.8</v>
      </c>
      <c r="O72" s="114"/>
      <c r="P72" s="114"/>
      <c r="Q72" s="114"/>
      <c r="R72" s="114"/>
      <c r="S72" s="114">
        <v>0</v>
      </c>
      <c r="T72" s="114">
        <v>0</v>
      </c>
      <c r="U72" s="114">
        <v>24</v>
      </c>
      <c r="V72" s="114">
        <v>4.2</v>
      </c>
      <c r="W72" s="114">
        <v>3240</v>
      </c>
      <c r="X72" s="114">
        <v>28.5</v>
      </c>
      <c r="Y72" s="114"/>
      <c r="Z72" s="114"/>
      <c r="AA72" s="114"/>
      <c r="AB72" s="114"/>
      <c r="AC72" s="114"/>
      <c r="AD72" s="114"/>
      <c r="AE72" s="114">
        <v>17</v>
      </c>
      <c r="AF72" s="114">
        <v>7.6</v>
      </c>
      <c r="AG72" s="114">
        <v>0</v>
      </c>
      <c r="AH72" s="114">
        <v>0</v>
      </c>
      <c r="AI72" s="30">
        <f t="shared" si="3"/>
        <v>280.8</v>
      </c>
      <c r="AJ72" s="31" t="s">
        <v>161</v>
      </c>
      <c r="AK72" s="31"/>
      <c r="AM72" s="1" t="s">
        <v>161</v>
      </c>
    </row>
    <row r="73" spans="2:40" ht="15.75" thickBot="1" x14ac:dyDescent="0.3">
      <c r="B73" s="106" t="s">
        <v>89</v>
      </c>
      <c r="C73" s="153">
        <f>SUM(C56:C72)</f>
        <v>489603</v>
      </c>
      <c r="D73" s="153">
        <f t="shared" ref="D73:AI73" si="4">SUM(D56:D72)</f>
        <v>4383.8</v>
      </c>
      <c r="E73" s="153">
        <f t="shared" si="4"/>
        <v>7766.2</v>
      </c>
      <c r="F73" s="153">
        <f t="shared" si="4"/>
        <v>2669.4</v>
      </c>
      <c r="G73" s="153">
        <f t="shared" si="4"/>
        <v>81022</v>
      </c>
      <c r="H73" s="153">
        <f t="shared" si="4"/>
        <v>46086.6</v>
      </c>
      <c r="I73" s="153">
        <f t="shared" si="4"/>
        <v>2745</v>
      </c>
      <c r="J73" s="153">
        <f t="shared" si="4"/>
        <v>4531</v>
      </c>
      <c r="K73" s="153">
        <f t="shared" si="4"/>
        <v>28916</v>
      </c>
      <c r="L73" s="153">
        <f t="shared" si="4"/>
        <v>5049.8</v>
      </c>
      <c r="M73" s="153">
        <f t="shared" si="4"/>
        <v>101851</v>
      </c>
      <c r="N73" s="153">
        <f t="shared" si="4"/>
        <v>4552.9000000000005</v>
      </c>
      <c r="O73" s="153">
        <f t="shared" si="4"/>
        <v>5710</v>
      </c>
      <c r="P73" s="153">
        <f t="shared" si="4"/>
        <v>244.70000000000002</v>
      </c>
      <c r="Q73" s="153">
        <f t="shared" si="4"/>
        <v>95</v>
      </c>
      <c r="R73" s="153">
        <f t="shared" si="4"/>
        <v>17.5</v>
      </c>
      <c r="S73" s="153">
        <f t="shared" si="4"/>
        <v>114457</v>
      </c>
      <c r="T73" s="153">
        <f t="shared" si="4"/>
        <v>1202.7</v>
      </c>
      <c r="U73" s="153">
        <f t="shared" si="4"/>
        <v>10093</v>
      </c>
      <c r="V73" s="153">
        <f t="shared" si="4"/>
        <v>1963.0000000000002</v>
      </c>
      <c r="W73" s="153">
        <f t="shared" si="4"/>
        <v>1001250</v>
      </c>
      <c r="X73" s="153">
        <f t="shared" si="4"/>
        <v>12314.400000000001</v>
      </c>
      <c r="Y73" s="153">
        <f t="shared" si="4"/>
        <v>100</v>
      </c>
      <c r="Z73" s="153">
        <f t="shared" si="4"/>
        <v>35</v>
      </c>
      <c r="AA73" s="153">
        <f t="shared" si="4"/>
        <v>0</v>
      </c>
      <c r="AB73" s="153">
        <f t="shared" si="4"/>
        <v>0</v>
      </c>
      <c r="AC73" s="153">
        <f t="shared" si="4"/>
        <v>24723</v>
      </c>
      <c r="AD73" s="153">
        <f t="shared" si="4"/>
        <v>111.30000000000001</v>
      </c>
      <c r="AE73" s="153">
        <f t="shared" si="4"/>
        <v>276</v>
      </c>
      <c r="AF73" s="153">
        <f t="shared" si="4"/>
        <v>77.5</v>
      </c>
      <c r="AG73" s="153">
        <f t="shared" si="4"/>
        <v>0</v>
      </c>
      <c r="AH73" s="153">
        <f t="shared" si="4"/>
        <v>0</v>
      </c>
      <c r="AI73" s="153">
        <f t="shared" si="4"/>
        <v>83239.599999999991</v>
      </c>
      <c r="AJ73" s="31"/>
      <c r="AK73" s="31"/>
      <c r="AL73" s="1" t="s">
        <v>161</v>
      </c>
    </row>
    <row r="74" spans="2:40" ht="15.75" customHeight="1" x14ac:dyDescent="0.25">
      <c r="B74" s="24" t="s">
        <v>90</v>
      </c>
      <c r="C74" s="85">
        <v>13100</v>
      </c>
      <c r="D74" s="85">
        <v>39.520000000000003</v>
      </c>
      <c r="E74" s="154">
        <v>67</v>
      </c>
      <c r="F74" s="85">
        <v>8.18</v>
      </c>
      <c r="G74" s="155">
        <v>5079</v>
      </c>
      <c r="H74" s="85">
        <v>3734.67</v>
      </c>
      <c r="I74" s="154">
        <v>100</v>
      </c>
      <c r="J74" s="156">
        <v>550</v>
      </c>
      <c r="K74" s="156">
        <v>100</v>
      </c>
      <c r="L74" s="156">
        <v>60</v>
      </c>
      <c r="M74" s="85">
        <v>0</v>
      </c>
      <c r="N74" s="85">
        <v>0</v>
      </c>
      <c r="O74" s="85">
        <v>400</v>
      </c>
      <c r="P74" s="85">
        <v>26.8</v>
      </c>
      <c r="Q74" s="85">
        <v>0</v>
      </c>
      <c r="R74" s="85">
        <v>0</v>
      </c>
      <c r="S74" s="85">
        <v>2630</v>
      </c>
      <c r="T74" s="85">
        <v>107.85</v>
      </c>
      <c r="U74" s="85">
        <v>741</v>
      </c>
      <c r="V74" s="85">
        <v>138.93</v>
      </c>
      <c r="W74" s="85">
        <v>43000</v>
      </c>
      <c r="X74" s="85">
        <v>444.11</v>
      </c>
      <c r="Y74" s="85">
        <v>0</v>
      </c>
      <c r="Z74" s="85">
        <v>0</v>
      </c>
      <c r="AA74" s="85">
        <v>0</v>
      </c>
      <c r="AB74" s="85">
        <v>0</v>
      </c>
      <c r="AC74" s="85">
        <v>5300</v>
      </c>
      <c r="AD74" s="85">
        <v>31.8</v>
      </c>
      <c r="AE74" s="85">
        <v>0</v>
      </c>
      <c r="AF74" s="85">
        <v>0</v>
      </c>
      <c r="AG74" s="85">
        <v>0</v>
      </c>
      <c r="AH74" s="85">
        <v>0</v>
      </c>
      <c r="AI74" s="30">
        <f t="shared" si="3"/>
        <v>5141.8600000000006</v>
      </c>
      <c r="AJ74" s="31"/>
      <c r="AK74" s="31"/>
    </row>
    <row r="75" spans="2:40" ht="15.75" customHeight="1" x14ac:dyDescent="0.25">
      <c r="B75" s="24" t="s">
        <v>91</v>
      </c>
      <c r="C75" s="85">
        <v>11610</v>
      </c>
      <c r="D75" s="85">
        <v>23.22</v>
      </c>
      <c r="E75" s="154">
        <v>557</v>
      </c>
      <c r="F75" s="85">
        <v>363.90300000000002</v>
      </c>
      <c r="G75" s="155">
        <v>3325</v>
      </c>
      <c r="H75" s="85">
        <v>1915.25</v>
      </c>
      <c r="I75" s="154">
        <v>0</v>
      </c>
      <c r="J75" s="156">
        <v>0</v>
      </c>
      <c r="K75" s="156">
        <v>0</v>
      </c>
      <c r="L75" s="156">
        <v>0</v>
      </c>
      <c r="M75" s="85">
        <v>990</v>
      </c>
      <c r="N75" s="85">
        <v>24.75</v>
      </c>
      <c r="O75" s="85">
        <v>874</v>
      </c>
      <c r="P75" s="85">
        <v>109.25</v>
      </c>
      <c r="Q75" s="85">
        <v>0</v>
      </c>
      <c r="R75" s="85">
        <v>0</v>
      </c>
      <c r="S75" s="85">
        <v>7000</v>
      </c>
      <c r="T75" s="85">
        <v>8.4</v>
      </c>
      <c r="U75" s="85">
        <v>377</v>
      </c>
      <c r="V75" s="85">
        <v>71.63</v>
      </c>
      <c r="W75" s="85">
        <v>32826</v>
      </c>
      <c r="X75" s="85">
        <v>359.20499999999998</v>
      </c>
      <c r="Y75" s="85">
        <v>0</v>
      </c>
      <c r="Z75" s="85">
        <v>0</v>
      </c>
      <c r="AA75" s="85">
        <v>0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0</v>
      </c>
      <c r="AH75" s="85">
        <v>0</v>
      </c>
      <c r="AI75" s="30">
        <f t="shared" si="3"/>
        <v>2875.6080000000002</v>
      </c>
      <c r="AJ75" s="31"/>
      <c r="AK75" s="31"/>
    </row>
    <row r="76" spans="2:40" ht="15.75" customHeight="1" x14ac:dyDescent="0.25">
      <c r="B76" s="24" t="s">
        <v>92</v>
      </c>
      <c r="C76" s="85">
        <v>47176</v>
      </c>
      <c r="D76" s="85">
        <f>89.782+532+106.2+132.6</f>
        <v>860.58200000000011</v>
      </c>
      <c r="E76" s="154">
        <v>1876</v>
      </c>
      <c r="F76" s="85">
        <f>107.38+417.48+93.8</f>
        <v>618.66</v>
      </c>
      <c r="G76" s="155">
        <v>4555</v>
      </c>
      <c r="H76" s="85">
        <f>576+7950.042</f>
        <v>8526.0420000000013</v>
      </c>
      <c r="I76" s="154">
        <v>368</v>
      </c>
      <c r="J76" s="156">
        <f>204.713+279.4+150</f>
        <v>634.11299999999994</v>
      </c>
      <c r="K76" s="156">
        <v>220</v>
      </c>
      <c r="L76" s="156">
        <v>16.059999999999999</v>
      </c>
      <c r="M76" s="85">
        <v>0</v>
      </c>
      <c r="N76" s="85">
        <v>0</v>
      </c>
      <c r="O76" s="85">
        <v>230</v>
      </c>
      <c r="P76" s="85">
        <v>46.45</v>
      </c>
      <c r="Q76" s="85">
        <f>8600+3076</f>
        <v>11676</v>
      </c>
      <c r="R76" s="85">
        <f>17.2+50.69248</f>
        <v>67.892480000000006</v>
      </c>
      <c r="S76" s="85">
        <v>3496</v>
      </c>
      <c r="T76" s="85">
        <v>3.3212000000000002</v>
      </c>
      <c r="U76" s="85">
        <v>270</v>
      </c>
      <c r="V76" s="85">
        <f>32.1+19.38</f>
        <v>51.480000000000004</v>
      </c>
      <c r="W76" s="85">
        <v>26970</v>
      </c>
      <c r="X76" s="85">
        <f>147.16+22.795</f>
        <v>169.95499999999998</v>
      </c>
      <c r="Y76" s="85">
        <v>1600</v>
      </c>
      <c r="Z76" s="85">
        <v>1760</v>
      </c>
      <c r="AA76" s="85">
        <v>0</v>
      </c>
      <c r="AB76" s="85">
        <v>0</v>
      </c>
      <c r="AC76" s="85">
        <v>500</v>
      </c>
      <c r="AD76" s="85">
        <v>1.175</v>
      </c>
      <c r="AE76" s="85">
        <v>180</v>
      </c>
      <c r="AF76" s="85">
        <v>144</v>
      </c>
      <c r="AG76" s="85">
        <v>0</v>
      </c>
      <c r="AH76" s="85">
        <v>0</v>
      </c>
      <c r="AI76" s="30">
        <f t="shared" si="3"/>
        <v>12899.730680000001</v>
      </c>
      <c r="AJ76" s="31"/>
      <c r="AK76" s="31"/>
    </row>
    <row r="77" spans="2:40" ht="15.75" customHeight="1" x14ac:dyDescent="0.25">
      <c r="B77" s="24" t="s">
        <v>93</v>
      </c>
      <c r="C77" s="85">
        <v>19175</v>
      </c>
      <c r="D77" s="85">
        <v>190.68</v>
      </c>
      <c r="E77" s="154">
        <v>2307</v>
      </c>
      <c r="F77" s="85">
        <v>1051.0920000000001</v>
      </c>
      <c r="G77" s="155">
        <v>10013</v>
      </c>
      <c r="H77" s="85">
        <v>4607.74</v>
      </c>
      <c r="I77" s="154">
        <v>80</v>
      </c>
      <c r="J77" s="156">
        <v>520</v>
      </c>
      <c r="K77" s="156">
        <v>2357</v>
      </c>
      <c r="L77" s="156">
        <v>122.735</v>
      </c>
      <c r="M77" s="85">
        <v>5580</v>
      </c>
      <c r="N77" s="85">
        <v>357.64175999999998</v>
      </c>
      <c r="O77" s="85">
        <v>0</v>
      </c>
      <c r="P77" s="85">
        <v>0</v>
      </c>
      <c r="Q77" s="85">
        <v>0</v>
      </c>
      <c r="R77" s="85">
        <v>0</v>
      </c>
      <c r="S77" s="85">
        <v>9215</v>
      </c>
      <c r="T77" s="85">
        <v>619.41099999999994</v>
      </c>
      <c r="U77" s="85">
        <f>1472+150</f>
        <v>1622</v>
      </c>
      <c r="V77" s="85">
        <f>491.27+21.706</f>
        <v>512.976</v>
      </c>
      <c r="W77" s="85">
        <v>92695</v>
      </c>
      <c r="X77" s="85">
        <v>1317.402</v>
      </c>
      <c r="Y77" s="85">
        <v>0</v>
      </c>
      <c r="Z77" s="85">
        <v>0</v>
      </c>
      <c r="AA77" s="85">
        <v>0</v>
      </c>
      <c r="AB77" s="85">
        <v>0</v>
      </c>
      <c r="AC77" s="85">
        <v>2800</v>
      </c>
      <c r="AD77" s="85">
        <v>311.35000000000002</v>
      </c>
      <c r="AE77" s="85">
        <v>0</v>
      </c>
      <c r="AF77" s="85">
        <v>0</v>
      </c>
      <c r="AG77" s="85">
        <v>0</v>
      </c>
      <c r="AH77" s="85">
        <v>0</v>
      </c>
      <c r="AI77" s="30">
        <f t="shared" si="3"/>
        <v>9611.027759999999</v>
      </c>
      <c r="AJ77" s="31"/>
      <c r="AK77" s="31"/>
    </row>
    <row r="78" spans="2:40" ht="15.75" customHeight="1" x14ac:dyDescent="0.25">
      <c r="B78" s="24" t="s">
        <v>94</v>
      </c>
      <c r="C78" s="85">
        <v>22000</v>
      </c>
      <c r="D78" s="85">
        <v>88</v>
      </c>
      <c r="E78" s="154">
        <v>244</v>
      </c>
      <c r="F78" s="85">
        <v>27.952000000000002</v>
      </c>
      <c r="G78" s="155">
        <v>2575</v>
      </c>
      <c r="H78" s="85">
        <v>2060</v>
      </c>
      <c r="I78" s="154">
        <v>19</v>
      </c>
      <c r="J78" s="156">
        <v>76</v>
      </c>
      <c r="K78" s="156">
        <v>200</v>
      </c>
      <c r="L78" s="156">
        <v>27.9</v>
      </c>
      <c r="M78" s="85">
        <v>0</v>
      </c>
      <c r="N78" s="85">
        <v>0</v>
      </c>
      <c r="O78" s="85">
        <v>0</v>
      </c>
      <c r="P78" s="85">
        <v>0</v>
      </c>
      <c r="Q78" s="85">
        <v>4000</v>
      </c>
      <c r="R78" s="85">
        <v>124</v>
      </c>
      <c r="S78" s="85">
        <v>800</v>
      </c>
      <c r="T78" s="85">
        <v>0.8</v>
      </c>
      <c r="U78" s="85">
        <v>0</v>
      </c>
      <c r="V78" s="85">
        <v>0</v>
      </c>
      <c r="W78" s="85">
        <v>2000</v>
      </c>
      <c r="X78" s="85">
        <v>24.1</v>
      </c>
      <c r="Y78" s="85">
        <v>0</v>
      </c>
      <c r="Z78" s="85">
        <v>0</v>
      </c>
      <c r="AA78" s="85">
        <v>0</v>
      </c>
      <c r="AB78" s="85">
        <v>0</v>
      </c>
      <c r="AC78" s="85">
        <v>1000</v>
      </c>
      <c r="AD78" s="85">
        <v>2.8</v>
      </c>
      <c r="AE78" s="85">
        <v>19</v>
      </c>
      <c r="AF78" s="85">
        <v>15.2</v>
      </c>
      <c r="AG78" s="85">
        <v>0</v>
      </c>
      <c r="AH78" s="85">
        <v>0</v>
      </c>
      <c r="AI78" s="30">
        <f t="shared" si="3"/>
        <v>2446.7520000000004</v>
      </c>
      <c r="AJ78" s="31"/>
      <c r="AK78" s="31"/>
    </row>
    <row r="79" spans="2:40" ht="15.75" customHeight="1" x14ac:dyDescent="0.25">
      <c r="B79" s="24" t="s">
        <v>95</v>
      </c>
      <c r="C79" s="85">
        <v>29250</v>
      </c>
      <c r="D79" s="85">
        <v>463.73200000000003</v>
      </c>
      <c r="E79" s="154">
        <v>45</v>
      </c>
      <c r="F79" s="85">
        <v>29.25</v>
      </c>
      <c r="G79" s="155">
        <v>2195</v>
      </c>
      <c r="H79" s="85">
        <v>1149.5630000000001</v>
      </c>
      <c r="I79" s="154">
        <v>72</v>
      </c>
      <c r="J79" s="156">
        <v>353.58800000000002</v>
      </c>
      <c r="K79" s="156">
        <v>1090</v>
      </c>
      <c r="L79" s="156">
        <v>124.355</v>
      </c>
      <c r="M79" s="85">
        <v>637</v>
      </c>
      <c r="N79" s="85">
        <v>55.737499999999997</v>
      </c>
      <c r="O79" s="85">
        <v>0</v>
      </c>
      <c r="P79" s="85">
        <v>0</v>
      </c>
      <c r="Q79" s="85">
        <v>280</v>
      </c>
      <c r="R79" s="85">
        <v>10.92</v>
      </c>
      <c r="S79" s="85">
        <v>11000</v>
      </c>
      <c r="T79" s="85">
        <v>151.80000000000001</v>
      </c>
      <c r="U79" s="85">
        <v>107</v>
      </c>
      <c r="V79" s="85">
        <v>6.6340000000000003</v>
      </c>
      <c r="W79" s="85">
        <v>71.099999999999994</v>
      </c>
      <c r="X79" s="85">
        <v>1127.55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  <c r="AG79" s="85">
        <v>0</v>
      </c>
      <c r="AH79" s="85">
        <v>0</v>
      </c>
      <c r="AI79" s="30">
        <f t="shared" si="3"/>
        <v>3473.1295</v>
      </c>
      <c r="AJ79" s="31"/>
      <c r="AK79" s="31"/>
    </row>
    <row r="80" spans="2:40" ht="15.75" customHeight="1" x14ac:dyDescent="0.25">
      <c r="B80" s="24" t="s">
        <v>96</v>
      </c>
      <c r="C80" s="85">
        <v>99530</v>
      </c>
      <c r="D80" s="85">
        <v>2394.9780000000001</v>
      </c>
      <c r="E80" s="154">
        <v>133496</v>
      </c>
      <c r="F80" s="85">
        <v>1032</v>
      </c>
      <c r="G80" s="155">
        <v>2478</v>
      </c>
      <c r="H80" s="85">
        <v>864.18499999999995</v>
      </c>
      <c r="I80" s="154">
        <v>983</v>
      </c>
      <c r="J80" s="156">
        <v>849.57500000000005</v>
      </c>
      <c r="K80" s="156">
        <v>0</v>
      </c>
      <c r="L80" s="156">
        <v>0</v>
      </c>
      <c r="M80" s="85">
        <v>0</v>
      </c>
      <c r="N80" s="85">
        <v>0</v>
      </c>
      <c r="O80" s="85">
        <v>0</v>
      </c>
      <c r="P80" s="85">
        <v>0</v>
      </c>
      <c r="Q80" s="85">
        <v>2704</v>
      </c>
      <c r="R80" s="85">
        <v>68.852000000000004</v>
      </c>
      <c r="S80" s="85">
        <v>0</v>
      </c>
      <c r="T80" s="85">
        <v>0</v>
      </c>
      <c r="U80" s="85">
        <v>1788</v>
      </c>
      <c r="V80" s="85">
        <v>524.01430000000005</v>
      </c>
      <c r="W80" s="85">
        <v>29865</v>
      </c>
      <c r="X80" s="85">
        <v>276.48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0</v>
      </c>
      <c r="AE80" s="85">
        <v>40</v>
      </c>
      <c r="AF80" s="85">
        <v>18.8</v>
      </c>
      <c r="AG80" s="85">
        <v>0</v>
      </c>
      <c r="AH80" s="85">
        <v>0</v>
      </c>
      <c r="AI80" s="30">
        <f t="shared" si="3"/>
        <v>6028.8843000000006</v>
      </c>
      <c r="AJ80" s="31"/>
      <c r="AK80" s="31"/>
    </row>
    <row r="81" spans="2:40" ht="15.75" customHeight="1" x14ac:dyDescent="0.25">
      <c r="B81" s="24" t="s">
        <v>97</v>
      </c>
      <c r="C81" s="85">
        <v>9700</v>
      </c>
      <c r="D81" s="85">
        <v>320.35000000000002</v>
      </c>
      <c r="E81" s="154">
        <v>135</v>
      </c>
      <c r="F81" s="85">
        <v>36.076000000000001</v>
      </c>
      <c r="G81" s="155">
        <v>2720</v>
      </c>
      <c r="H81" s="85">
        <v>2841.4751999999999</v>
      </c>
      <c r="I81" s="154">
        <v>335</v>
      </c>
      <c r="J81" s="156">
        <v>685.50149999999996</v>
      </c>
      <c r="K81" s="156">
        <v>550</v>
      </c>
      <c r="L81" s="156">
        <v>11.336</v>
      </c>
      <c r="M81" s="85">
        <f>6724+300</f>
        <v>7024</v>
      </c>
      <c r="N81" s="85">
        <v>551.90120000000002</v>
      </c>
      <c r="O81" s="85">
        <v>0</v>
      </c>
      <c r="P81" s="85">
        <v>0</v>
      </c>
      <c r="Q81" s="85">
        <v>0</v>
      </c>
      <c r="R81" s="85">
        <v>0</v>
      </c>
      <c r="S81" s="85">
        <v>1100</v>
      </c>
      <c r="T81" s="85">
        <v>1.1000000000000001</v>
      </c>
      <c r="U81" s="85">
        <f>3824+273</f>
        <v>4097</v>
      </c>
      <c r="V81" s="85">
        <v>246.10759999999999</v>
      </c>
      <c r="W81" s="85">
        <v>6070</v>
      </c>
      <c r="X81" s="85">
        <v>41.793999999999997</v>
      </c>
      <c r="Y81" s="85">
        <v>0</v>
      </c>
      <c r="Z81" s="85">
        <v>0</v>
      </c>
      <c r="AA81" s="85">
        <v>300</v>
      </c>
      <c r="AB81" s="85">
        <v>21.9</v>
      </c>
      <c r="AC81" s="85">
        <v>600</v>
      </c>
      <c r="AD81" s="85">
        <v>1.38</v>
      </c>
      <c r="AE81" s="85">
        <v>0</v>
      </c>
      <c r="AF81" s="85">
        <v>0</v>
      </c>
      <c r="AG81" s="85">
        <v>0</v>
      </c>
      <c r="AH81" s="85">
        <v>0</v>
      </c>
      <c r="AI81" s="30">
        <f t="shared" si="3"/>
        <v>4758.9214999999995</v>
      </c>
      <c r="AJ81" s="31"/>
      <c r="AK81" s="31"/>
    </row>
    <row r="82" spans="2:40" ht="15.75" customHeight="1" x14ac:dyDescent="0.25">
      <c r="B82" s="24" t="s">
        <v>98</v>
      </c>
      <c r="C82" s="85">
        <v>12250</v>
      </c>
      <c r="D82" s="85">
        <v>72.498000000000005</v>
      </c>
      <c r="E82" s="154">
        <v>439</v>
      </c>
      <c r="F82" s="85">
        <v>126.035</v>
      </c>
      <c r="G82" s="155">
        <v>3612</v>
      </c>
      <c r="H82" s="85">
        <v>1636.2360000000001</v>
      </c>
      <c r="I82" s="154">
        <v>215</v>
      </c>
      <c r="J82" s="156">
        <v>419.68</v>
      </c>
      <c r="K82" s="156">
        <v>443</v>
      </c>
      <c r="L82" s="156">
        <v>61.798499999999997</v>
      </c>
      <c r="M82" s="85">
        <v>400</v>
      </c>
      <c r="N82" s="85">
        <v>34.200000000000003</v>
      </c>
      <c r="O82" s="85">
        <v>1000</v>
      </c>
      <c r="P82" s="85">
        <v>105</v>
      </c>
      <c r="Q82" s="85">
        <v>55</v>
      </c>
      <c r="R82" s="85">
        <v>0.52139999999999997</v>
      </c>
      <c r="S82" s="85">
        <v>10900</v>
      </c>
      <c r="T82" s="85">
        <v>16.350000000000001</v>
      </c>
      <c r="U82" s="85">
        <v>271</v>
      </c>
      <c r="V82" s="85">
        <v>53.649000000000001</v>
      </c>
      <c r="W82" s="85">
        <v>29830</v>
      </c>
      <c r="X82" s="85">
        <v>332.149</v>
      </c>
      <c r="Y82" s="85">
        <v>0</v>
      </c>
      <c r="Z82" s="85">
        <v>0</v>
      </c>
      <c r="AA82" s="85">
        <v>0</v>
      </c>
      <c r="AB82" s="85">
        <v>0</v>
      </c>
      <c r="AC82" s="85">
        <v>920</v>
      </c>
      <c r="AD82" s="85">
        <v>2.4380000000000002</v>
      </c>
      <c r="AE82" s="85">
        <v>0</v>
      </c>
      <c r="AF82" s="85">
        <v>0</v>
      </c>
      <c r="AG82" s="85">
        <v>0</v>
      </c>
      <c r="AH82" s="85">
        <v>0</v>
      </c>
      <c r="AI82" s="30">
        <f t="shared" si="3"/>
        <v>2860.5548999999996</v>
      </c>
      <c r="AJ82" s="31"/>
      <c r="AK82" s="31"/>
    </row>
    <row r="83" spans="2:40" ht="15.75" customHeight="1" x14ac:dyDescent="0.25">
      <c r="B83" s="24" t="s">
        <v>99</v>
      </c>
      <c r="C83" s="85">
        <v>5800</v>
      </c>
      <c r="D83" s="85">
        <v>154.28</v>
      </c>
      <c r="E83" s="154">
        <v>638</v>
      </c>
      <c r="F83" s="85">
        <v>28.8</v>
      </c>
      <c r="G83" s="155">
        <v>500</v>
      </c>
      <c r="H83" s="85">
        <v>89.5</v>
      </c>
      <c r="I83" s="154">
        <v>519</v>
      </c>
      <c r="J83" s="156">
        <v>558.9</v>
      </c>
      <c r="K83" s="156">
        <v>400</v>
      </c>
      <c r="L83" s="156">
        <v>72.375</v>
      </c>
      <c r="M83" s="85">
        <v>0</v>
      </c>
      <c r="N83" s="85">
        <v>0</v>
      </c>
      <c r="O83" s="85">
        <v>0</v>
      </c>
      <c r="P83" s="85">
        <v>0</v>
      </c>
      <c r="Q83" s="85">
        <v>600</v>
      </c>
      <c r="R83" s="85">
        <v>14.384</v>
      </c>
      <c r="S83" s="85">
        <v>3000</v>
      </c>
      <c r="T83" s="85">
        <v>9</v>
      </c>
      <c r="U83" s="85">
        <v>600</v>
      </c>
      <c r="V83" s="85">
        <v>110.107</v>
      </c>
      <c r="W83" s="85">
        <v>4750</v>
      </c>
      <c r="X83" s="85">
        <v>7.2435</v>
      </c>
      <c r="Y83" s="85">
        <v>0</v>
      </c>
      <c r="Z83" s="85">
        <v>0</v>
      </c>
      <c r="AA83" s="85">
        <v>0</v>
      </c>
      <c r="AB83" s="85">
        <v>0</v>
      </c>
      <c r="AC83" s="85">
        <v>4300</v>
      </c>
      <c r="AD83" s="85">
        <v>10.75</v>
      </c>
      <c r="AE83" s="85">
        <v>9</v>
      </c>
      <c r="AF83" s="85">
        <v>4.5</v>
      </c>
      <c r="AG83" s="85">
        <v>0</v>
      </c>
      <c r="AH83" s="85">
        <v>0</v>
      </c>
      <c r="AI83" s="30">
        <f t="shared" si="3"/>
        <v>1059.8395</v>
      </c>
      <c r="AJ83" s="31"/>
      <c r="AK83" s="31"/>
    </row>
    <row r="84" spans="2:40" ht="15.75" customHeight="1" x14ac:dyDescent="0.25">
      <c r="B84" s="24" t="s">
        <v>100</v>
      </c>
      <c r="C84" s="85">
        <v>7720</v>
      </c>
      <c r="D84" s="85">
        <v>22.3108</v>
      </c>
      <c r="E84" s="154">
        <v>95.7</v>
      </c>
      <c r="F84" s="85">
        <v>29.774000000000001</v>
      </c>
      <c r="G84" s="155">
        <v>3350</v>
      </c>
      <c r="H84" s="85">
        <v>791.15</v>
      </c>
      <c r="I84" s="154">
        <v>0</v>
      </c>
      <c r="J84" s="156">
        <v>0</v>
      </c>
      <c r="K84" s="156">
        <v>691</v>
      </c>
      <c r="L84" s="156">
        <v>44.223999999999997</v>
      </c>
      <c r="M84" s="85">
        <v>340</v>
      </c>
      <c r="N84" s="85">
        <v>3.2673999999999999</v>
      </c>
      <c r="O84" s="85">
        <v>0</v>
      </c>
      <c r="P84" s="85">
        <v>0</v>
      </c>
      <c r="Q84" s="85">
        <v>0</v>
      </c>
      <c r="R84" s="85">
        <v>0</v>
      </c>
      <c r="S84" s="85">
        <v>1500</v>
      </c>
      <c r="T84" s="85">
        <v>1.7250000000000001</v>
      </c>
      <c r="U84" s="85">
        <v>1025</v>
      </c>
      <c r="V84" s="85">
        <v>164</v>
      </c>
      <c r="W84" s="85">
        <v>6630</v>
      </c>
      <c r="X84" s="85">
        <v>78.680000000000007</v>
      </c>
      <c r="Y84" s="85">
        <v>0</v>
      </c>
      <c r="Z84" s="85">
        <v>0</v>
      </c>
      <c r="AA84" s="85">
        <v>110</v>
      </c>
      <c r="AB84" s="85">
        <v>0.307</v>
      </c>
      <c r="AC84" s="85">
        <v>90</v>
      </c>
      <c r="AD84" s="85">
        <v>0.214</v>
      </c>
      <c r="AE84" s="85">
        <v>0</v>
      </c>
      <c r="AF84" s="85">
        <v>0</v>
      </c>
      <c r="AG84" s="85">
        <v>0</v>
      </c>
      <c r="AH84" s="85">
        <v>0</v>
      </c>
      <c r="AI84" s="30">
        <f t="shared" si="3"/>
        <v>1135.6522</v>
      </c>
      <c r="AJ84" s="31"/>
      <c r="AK84" s="31"/>
    </row>
    <row r="85" spans="2:40" ht="15.75" customHeight="1" x14ac:dyDescent="0.25">
      <c r="B85" s="24" t="s">
        <v>101</v>
      </c>
      <c r="C85" s="85">
        <v>500</v>
      </c>
      <c r="D85" s="85">
        <v>5.83</v>
      </c>
      <c r="E85" s="154">
        <f>92+88</f>
        <v>180</v>
      </c>
      <c r="F85" s="85">
        <f>36.8+23.232</f>
        <v>60.031999999999996</v>
      </c>
      <c r="G85" s="155">
        <v>150</v>
      </c>
      <c r="H85" s="85">
        <v>120</v>
      </c>
      <c r="I85" s="154">
        <v>0</v>
      </c>
      <c r="J85" s="156">
        <v>0</v>
      </c>
      <c r="K85" s="156">
        <v>0</v>
      </c>
      <c r="L85" s="156">
        <v>0</v>
      </c>
      <c r="M85" s="85">
        <v>800</v>
      </c>
      <c r="N85" s="85">
        <v>78.2</v>
      </c>
      <c r="O85" s="85">
        <v>0</v>
      </c>
      <c r="P85" s="85">
        <v>0</v>
      </c>
      <c r="Q85" s="85">
        <v>1000</v>
      </c>
      <c r="R85" s="85">
        <v>120</v>
      </c>
      <c r="S85" s="85">
        <v>0</v>
      </c>
      <c r="T85" s="85">
        <v>0</v>
      </c>
      <c r="U85" s="85">
        <v>80</v>
      </c>
      <c r="V85" s="85">
        <v>30.849</v>
      </c>
      <c r="W85" s="85">
        <v>12000</v>
      </c>
      <c r="X85" s="85">
        <f>57+32.86</f>
        <v>89.86</v>
      </c>
      <c r="Y85" s="85">
        <v>0</v>
      </c>
      <c r="Z85" s="85">
        <v>0</v>
      </c>
      <c r="AA85" s="85">
        <v>0</v>
      </c>
      <c r="AB85" s="85">
        <v>0</v>
      </c>
      <c r="AC85" s="85">
        <v>0</v>
      </c>
      <c r="AD85" s="85">
        <v>0</v>
      </c>
      <c r="AE85" s="85">
        <v>30</v>
      </c>
      <c r="AF85" s="85">
        <v>28.5</v>
      </c>
      <c r="AG85" s="85">
        <v>0</v>
      </c>
      <c r="AH85" s="85">
        <v>0</v>
      </c>
      <c r="AI85" s="30">
        <f t="shared" si="3"/>
        <v>533.27099999999996</v>
      </c>
      <c r="AJ85" s="31"/>
      <c r="AK85" s="31"/>
      <c r="AL85" s="1" t="s">
        <v>161</v>
      </c>
    </row>
    <row r="86" spans="2:40" ht="15.75" customHeight="1" x14ac:dyDescent="0.25">
      <c r="B86" s="24" t="s">
        <v>102</v>
      </c>
      <c r="C86" s="85">
        <v>16250</v>
      </c>
      <c r="D86" s="85">
        <v>17.38</v>
      </c>
      <c r="E86" s="154">
        <v>541</v>
      </c>
      <c r="F86" s="85">
        <v>178.4</v>
      </c>
      <c r="G86" s="155">
        <v>2780</v>
      </c>
      <c r="H86" s="85">
        <v>3473</v>
      </c>
      <c r="I86" s="154">
        <v>0</v>
      </c>
      <c r="J86" s="156">
        <v>0</v>
      </c>
      <c r="K86" s="156">
        <v>1000</v>
      </c>
      <c r="L86" s="156">
        <v>139.5</v>
      </c>
      <c r="M86" s="85">
        <v>2240</v>
      </c>
      <c r="N86" s="85">
        <v>40.32</v>
      </c>
      <c r="O86" s="85">
        <v>2500</v>
      </c>
      <c r="P86" s="85">
        <v>495</v>
      </c>
      <c r="Q86" s="85">
        <v>274</v>
      </c>
      <c r="R86" s="85">
        <v>150.69999999999999</v>
      </c>
      <c r="S86" s="85">
        <v>1290</v>
      </c>
      <c r="T86" s="85">
        <v>109.65</v>
      </c>
      <c r="U86" s="85">
        <v>874</v>
      </c>
      <c r="V86" s="85">
        <v>312.94</v>
      </c>
      <c r="W86" s="85">
        <v>8527</v>
      </c>
      <c r="X86" s="85">
        <v>131.512</v>
      </c>
      <c r="Y86" s="85">
        <v>0</v>
      </c>
      <c r="Z86" s="85">
        <v>0</v>
      </c>
      <c r="AA86" s="85">
        <v>0</v>
      </c>
      <c r="AB86" s="85">
        <v>0</v>
      </c>
      <c r="AC86" s="85">
        <v>1000</v>
      </c>
      <c r="AD86" s="85">
        <v>30.55</v>
      </c>
      <c r="AE86" s="85">
        <v>5</v>
      </c>
      <c r="AF86" s="85">
        <v>3</v>
      </c>
      <c r="AG86" s="85">
        <v>0</v>
      </c>
      <c r="AH86" s="85">
        <v>0</v>
      </c>
      <c r="AI86" s="30">
        <f t="shared" si="3"/>
        <v>5081.9519999999993</v>
      </c>
      <c r="AJ86" s="31"/>
      <c r="AK86" s="31"/>
    </row>
    <row r="87" spans="2:40" ht="15.75" customHeight="1" x14ac:dyDescent="0.25">
      <c r="B87" s="24" t="s">
        <v>103</v>
      </c>
      <c r="C87" s="85">
        <v>8060</v>
      </c>
      <c r="D87" s="85">
        <v>24.953150000000001</v>
      </c>
      <c r="E87" s="154">
        <v>367</v>
      </c>
      <c r="F87" s="85">
        <v>60.654400000000003</v>
      </c>
      <c r="G87" s="155">
        <v>800</v>
      </c>
      <c r="H87" s="85">
        <v>10.8</v>
      </c>
      <c r="I87" s="154">
        <v>63</v>
      </c>
      <c r="J87" s="156">
        <v>75.599999999999994</v>
      </c>
      <c r="K87" s="156">
        <v>0</v>
      </c>
      <c r="L87" s="156">
        <v>0</v>
      </c>
      <c r="M87" s="85"/>
      <c r="N87" s="85"/>
      <c r="O87" s="85">
        <v>0</v>
      </c>
      <c r="P87" s="85">
        <v>0</v>
      </c>
      <c r="Q87" s="85">
        <v>160</v>
      </c>
      <c r="R87" s="85">
        <v>6.4752000000000001</v>
      </c>
      <c r="S87" s="85">
        <v>6000</v>
      </c>
      <c r="T87" s="85">
        <v>14.43</v>
      </c>
      <c r="U87" s="85">
        <v>267</v>
      </c>
      <c r="V87" s="85">
        <v>66.492440000000002</v>
      </c>
      <c r="W87" s="85">
        <v>4400</v>
      </c>
      <c r="X87" s="85">
        <v>33.572000000000003</v>
      </c>
      <c r="Y87" s="85">
        <v>0</v>
      </c>
      <c r="Z87" s="85">
        <v>0</v>
      </c>
      <c r="AA87" s="85">
        <v>0</v>
      </c>
      <c r="AB87" s="85">
        <v>0</v>
      </c>
      <c r="AC87" s="85">
        <v>0</v>
      </c>
      <c r="AD87" s="85">
        <v>0</v>
      </c>
      <c r="AE87" s="85">
        <v>1</v>
      </c>
      <c r="AF87" s="85">
        <v>0.4</v>
      </c>
      <c r="AG87" s="85">
        <v>0</v>
      </c>
      <c r="AH87" s="85">
        <v>0</v>
      </c>
      <c r="AI87" s="30">
        <f t="shared" si="3"/>
        <v>293.37718999999998</v>
      </c>
      <c r="AJ87" s="31"/>
      <c r="AK87" s="31"/>
    </row>
    <row r="88" spans="2:40" ht="15.75" customHeight="1" x14ac:dyDescent="0.25">
      <c r="B88" s="24" t="s">
        <v>104</v>
      </c>
      <c r="C88" s="85">
        <v>6000</v>
      </c>
      <c r="D88" s="85">
        <v>159.6</v>
      </c>
      <c r="E88" s="154">
        <v>130</v>
      </c>
      <c r="F88" s="85">
        <v>19.45</v>
      </c>
      <c r="G88" s="155">
        <v>274</v>
      </c>
      <c r="H88" s="85">
        <v>256.19</v>
      </c>
      <c r="I88" s="154">
        <v>89</v>
      </c>
      <c r="J88" s="156">
        <v>96.12</v>
      </c>
      <c r="K88" s="156">
        <v>600</v>
      </c>
      <c r="L88" s="156">
        <v>83.7</v>
      </c>
      <c r="M88" s="85">
        <v>200</v>
      </c>
      <c r="N88" s="85">
        <v>1.5880000000000001</v>
      </c>
      <c r="O88" s="85">
        <v>15</v>
      </c>
      <c r="P88" s="85">
        <v>0.32024999999999998</v>
      </c>
      <c r="Q88" s="85">
        <v>400</v>
      </c>
      <c r="R88" s="85">
        <v>2.9857999999999998</v>
      </c>
      <c r="S88" s="85">
        <v>1090</v>
      </c>
      <c r="T88" s="85">
        <v>81.75</v>
      </c>
      <c r="U88" s="85">
        <v>141</v>
      </c>
      <c r="V88" s="85">
        <v>46.42</v>
      </c>
      <c r="W88" s="85">
        <v>14930</v>
      </c>
      <c r="X88" s="85">
        <v>100.542</v>
      </c>
      <c r="Y88" s="85">
        <v>0</v>
      </c>
      <c r="Z88" s="85">
        <v>0</v>
      </c>
      <c r="AA88" s="85">
        <v>0</v>
      </c>
      <c r="AB88" s="85">
        <v>0</v>
      </c>
      <c r="AC88" s="85">
        <v>1100</v>
      </c>
      <c r="AD88" s="85">
        <v>28.055</v>
      </c>
      <c r="AE88" s="85">
        <v>0</v>
      </c>
      <c r="AF88" s="85">
        <v>0</v>
      </c>
      <c r="AG88" s="85">
        <v>0</v>
      </c>
      <c r="AH88" s="85">
        <v>0</v>
      </c>
      <c r="AI88" s="30">
        <f t="shared" si="3"/>
        <v>876.72104999999999</v>
      </c>
      <c r="AJ88" s="31"/>
      <c r="AK88" s="31"/>
    </row>
    <row r="89" spans="2:40" ht="15.75" customHeight="1" x14ac:dyDescent="0.25">
      <c r="B89" s="24" t="s">
        <v>105</v>
      </c>
      <c r="C89" s="85">
        <v>4667</v>
      </c>
      <c r="D89" s="85">
        <v>16.334499999999998</v>
      </c>
      <c r="E89" s="154">
        <v>304</v>
      </c>
      <c r="F89" s="85">
        <v>2.8069999999999999</v>
      </c>
      <c r="G89" s="155">
        <v>1980</v>
      </c>
      <c r="H89" s="85">
        <v>785.71</v>
      </c>
      <c r="I89" s="154">
        <v>83</v>
      </c>
      <c r="J89" s="156">
        <v>406.7</v>
      </c>
      <c r="K89" s="156">
        <v>0</v>
      </c>
      <c r="L89" s="156">
        <v>0</v>
      </c>
      <c r="M89" s="85">
        <v>0</v>
      </c>
      <c r="N89" s="85">
        <v>0</v>
      </c>
      <c r="O89" s="85">
        <v>419</v>
      </c>
      <c r="P89" s="85">
        <v>146.65</v>
      </c>
      <c r="Q89" s="85">
        <v>1000</v>
      </c>
      <c r="R89" s="85">
        <v>18.899999999999999</v>
      </c>
      <c r="S89" s="85">
        <v>0</v>
      </c>
      <c r="T89" s="85">
        <v>0</v>
      </c>
      <c r="U89" s="85">
        <v>263</v>
      </c>
      <c r="V89" s="85">
        <v>73.64</v>
      </c>
      <c r="W89" s="85">
        <v>2701</v>
      </c>
      <c r="X89" s="85">
        <v>71.944999999999993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  <c r="AG89" s="85">
        <v>0</v>
      </c>
      <c r="AH89" s="85">
        <v>0</v>
      </c>
      <c r="AI89" s="30">
        <f t="shared" si="3"/>
        <v>1522.6865000000003</v>
      </c>
      <c r="AJ89" s="31"/>
      <c r="AK89" s="31"/>
      <c r="AL89" s="1" t="s">
        <v>161</v>
      </c>
    </row>
    <row r="90" spans="2:40" ht="15.75" customHeight="1" x14ac:dyDescent="0.25">
      <c r="B90" s="24" t="s">
        <v>106</v>
      </c>
      <c r="C90" s="85">
        <v>6083</v>
      </c>
      <c r="D90" s="85">
        <v>12.965999999999999</v>
      </c>
      <c r="E90" s="154">
        <v>5124</v>
      </c>
      <c r="F90" s="85">
        <v>25.774999999999999</v>
      </c>
      <c r="G90" s="155">
        <v>903</v>
      </c>
      <c r="H90" s="85">
        <v>382.24700000000001</v>
      </c>
      <c r="I90" s="154">
        <v>35</v>
      </c>
      <c r="J90" s="156">
        <v>80.5</v>
      </c>
      <c r="K90" s="156">
        <v>0</v>
      </c>
      <c r="L90" s="156">
        <v>0</v>
      </c>
      <c r="M90" s="85">
        <v>0</v>
      </c>
      <c r="N90" s="85">
        <v>0</v>
      </c>
      <c r="O90" s="85">
        <v>0</v>
      </c>
      <c r="P90" s="85">
        <v>0</v>
      </c>
      <c r="Q90" s="85">
        <v>82</v>
      </c>
      <c r="R90" s="85">
        <v>20.417999999999999</v>
      </c>
      <c r="S90" s="85">
        <v>700</v>
      </c>
      <c r="T90" s="85">
        <v>59.5</v>
      </c>
      <c r="U90" s="85">
        <v>150</v>
      </c>
      <c r="V90" s="85">
        <v>18</v>
      </c>
      <c r="W90" s="85">
        <v>9450</v>
      </c>
      <c r="X90" s="85">
        <v>210.15</v>
      </c>
      <c r="Y90" s="85">
        <v>0</v>
      </c>
      <c r="Z90" s="85">
        <v>0</v>
      </c>
      <c r="AA90" s="85">
        <v>0</v>
      </c>
      <c r="AB90" s="85">
        <v>0</v>
      </c>
      <c r="AC90" s="85">
        <v>160</v>
      </c>
      <c r="AD90" s="85">
        <v>1.1200000000000001</v>
      </c>
      <c r="AE90" s="85">
        <v>20</v>
      </c>
      <c r="AF90" s="85">
        <v>11</v>
      </c>
      <c r="AG90" s="85">
        <v>0</v>
      </c>
      <c r="AH90" s="85">
        <v>0</v>
      </c>
      <c r="AI90" s="30">
        <f t="shared" si="3"/>
        <v>821.67599999999993</v>
      </c>
      <c r="AJ90" s="31"/>
      <c r="AK90" s="31"/>
    </row>
    <row r="91" spans="2:40" ht="15.75" customHeight="1" x14ac:dyDescent="0.25">
      <c r="B91" s="24" t="s">
        <v>107</v>
      </c>
      <c r="C91" s="85">
        <v>3</v>
      </c>
      <c r="D91" s="85">
        <v>0.36</v>
      </c>
      <c r="E91" s="154">
        <v>87</v>
      </c>
      <c r="F91" s="85">
        <v>24.101400000000002</v>
      </c>
      <c r="G91" s="155">
        <v>610</v>
      </c>
      <c r="H91" s="85">
        <v>339.04500000000002</v>
      </c>
      <c r="I91" s="154">
        <v>3</v>
      </c>
      <c r="J91" s="156">
        <v>18.5</v>
      </c>
      <c r="K91" s="156">
        <v>60</v>
      </c>
      <c r="L91" s="156">
        <v>6.3996000000000004</v>
      </c>
      <c r="M91" s="85">
        <v>55</v>
      </c>
      <c r="N91" s="85">
        <v>13.012449999999999</v>
      </c>
      <c r="O91" s="85">
        <v>425</v>
      </c>
      <c r="P91" s="85">
        <v>101.0005</v>
      </c>
      <c r="Q91" s="85">
        <v>100</v>
      </c>
      <c r="R91" s="85">
        <v>2.2999999999999998</v>
      </c>
      <c r="S91" s="85">
        <v>0</v>
      </c>
      <c r="T91" s="85">
        <v>0</v>
      </c>
      <c r="U91" s="85">
        <v>115</v>
      </c>
      <c r="V91" s="85">
        <v>35.744999999999997</v>
      </c>
      <c r="W91" s="85">
        <v>3270</v>
      </c>
      <c r="X91" s="85">
        <v>44.732999999999997</v>
      </c>
      <c r="Y91" s="85">
        <v>0</v>
      </c>
      <c r="Z91" s="85">
        <v>0</v>
      </c>
      <c r="AA91" s="85">
        <v>0</v>
      </c>
      <c r="AB91" s="85">
        <v>0</v>
      </c>
      <c r="AC91" s="85">
        <v>0</v>
      </c>
      <c r="AD91" s="85">
        <v>0</v>
      </c>
      <c r="AE91" s="85">
        <v>7</v>
      </c>
      <c r="AF91" s="85">
        <v>1.4</v>
      </c>
      <c r="AG91" s="85">
        <v>0</v>
      </c>
      <c r="AH91" s="85">
        <v>0</v>
      </c>
      <c r="AI91" s="30">
        <f t="shared" si="3"/>
        <v>586.59694999999999</v>
      </c>
      <c r="AJ91" s="31"/>
      <c r="AK91" s="31"/>
      <c r="AM91" s="1" t="s">
        <v>161</v>
      </c>
      <c r="AN91" s="1" t="s">
        <v>161</v>
      </c>
    </row>
    <row r="92" spans="2:40" ht="15.75" customHeight="1" x14ac:dyDescent="0.25">
      <c r="B92" s="24" t="s">
        <v>108</v>
      </c>
      <c r="C92" s="85">
        <v>10590</v>
      </c>
      <c r="D92" s="85">
        <v>20.9682</v>
      </c>
      <c r="E92" s="154">
        <v>48</v>
      </c>
      <c r="F92" s="85">
        <v>18.463000000000001</v>
      </c>
      <c r="G92" s="155">
        <v>566</v>
      </c>
      <c r="H92" s="85">
        <v>169.73208</v>
      </c>
      <c r="I92" s="154">
        <v>132</v>
      </c>
      <c r="J92" s="156">
        <v>154.70400000000001</v>
      </c>
      <c r="K92" s="156">
        <v>689</v>
      </c>
      <c r="L92" s="156">
        <v>75.790000000000006</v>
      </c>
      <c r="M92" s="85">
        <v>0</v>
      </c>
      <c r="N92" s="85">
        <v>0</v>
      </c>
      <c r="O92" s="85">
        <v>300</v>
      </c>
      <c r="P92" s="85">
        <v>36</v>
      </c>
      <c r="Q92" s="85">
        <v>69</v>
      </c>
      <c r="R92" s="85">
        <v>2.415</v>
      </c>
      <c r="S92" s="85">
        <v>1700</v>
      </c>
      <c r="T92" s="85">
        <v>3.7469999999999999</v>
      </c>
      <c r="U92" s="85">
        <v>125</v>
      </c>
      <c r="V92" s="85">
        <v>27.5</v>
      </c>
      <c r="W92" s="85">
        <v>11900</v>
      </c>
      <c r="X92" s="85">
        <v>105.791</v>
      </c>
      <c r="Y92" s="85">
        <v>0</v>
      </c>
      <c r="Z92" s="85">
        <v>0</v>
      </c>
      <c r="AA92" s="85">
        <v>0</v>
      </c>
      <c r="AB92" s="85">
        <v>0</v>
      </c>
      <c r="AC92" s="85">
        <v>100</v>
      </c>
      <c r="AD92" s="85">
        <v>2.93</v>
      </c>
      <c r="AE92" s="85">
        <v>0</v>
      </c>
      <c r="AF92" s="85">
        <v>0</v>
      </c>
      <c r="AG92" s="85">
        <v>0</v>
      </c>
      <c r="AH92" s="85">
        <v>0</v>
      </c>
      <c r="AI92" s="30">
        <f t="shared" si="3"/>
        <v>618.04028000000005</v>
      </c>
      <c r="AJ92" s="31" t="s">
        <v>161</v>
      </c>
      <c r="AK92" s="31"/>
      <c r="AN92" s="1" t="s">
        <v>161</v>
      </c>
    </row>
    <row r="93" spans="2:40" x14ac:dyDescent="0.25">
      <c r="B93" s="24" t="s">
        <v>109</v>
      </c>
      <c r="C93" s="85">
        <v>100500</v>
      </c>
      <c r="D93" s="85"/>
      <c r="E93" s="154">
        <v>573</v>
      </c>
      <c r="F93" s="85">
        <v>252.39099999999999</v>
      </c>
      <c r="G93" s="155">
        <v>14800</v>
      </c>
      <c r="H93" s="85">
        <v>11564</v>
      </c>
      <c r="I93" s="154">
        <v>665</v>
      </c>
      <c r="J93" s="156">
        <v>631.75</v>
      </c>
      <c r="K93" s="156">
        <v>2900</v>
      </c>
      <c r="L93" s="156">
        <v>1596.3050000000001</v>
      </c>
      <c r="M93" s="85">
        <v>4990</v>
      </c>
      <c r="N93" s="85">
        <v>169.66</v>
      </c>
      <c r="O93" s="85">
        <v>0</v>
      </c>
      <c r="P93" s="85">
        <v>0</v>
      </c>
      <c r="Q93" s="85">
        <v>3000</v>
      </c>
      <c r="R93" s="85">
        <v>0</v>
      </c>
      <c r="S93" s="85">
        <v>15050</v>
      </c>
      <c r="T93" s="85">
        <v>472.5</v>
      </c>
      <c r="U93" s="85">
        <v>2320</v>
      </c>
      <c r="V93" s="85">
        <v>672.72400000000005</v>
      </c>
      <c r="W93" s="85">
        <f>20750+41050</f>
        <v>61800</v>
      </c>
      <c r="X93" s="85">
        <v>1349.328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  <c r="AG93" s="85">
        <v>0</v>
      </c>
      <c r="AH93" s="85">
        <v>0</v>
      </c>
      <c r="AI93" s="30">
        <f t="shared" si="3"/>
        <v>16708.657999999999</v>
      </c>
      <c r="AJ93" s="31"/>
      <c r="AK93" s="31"/>
      <c r="AL93" s="1" t="s">
        <v>161</v>
      </c>
    </row>
    <row r="94" spans="2:40" x14ac:dyDescent="0.25">
      <c r="B94" s="24" t="s">
        <v>110</v>
      </c>
      <c r="C94" s="85">
        <v>3400</v>
      </c>
      <c r="D94" s="85">
        <v>6.46</v>
      </c>
      <c r="E94" s="154">
        <v>1600</v>
      </c>
      <c r="F94" s="85">
        <v>153.6</v>
      </c>
      <c r="G94" s="155">
        <v>0</v>
      </c>
      <c r="H94" s="85">
        <v>0</v>
      </c>
      <c r="I94" s="154">
        <v>146</v>
      </c>
      <c r="J94" s="156">
        <v>109.792</v>
      </c>
      <c r="K94" s="156">
        <v>0</v>
      </c>
      <c r="L94" s="156">
        <v>0</v>
      </c>
      <c r="M94" s="85">
        <v>0</v>
      </c>
      <c r="N94" s="85">
        <v>0</v>
      </c>
      <c r="O94" s="85">
        <v>2090</v>
      </c>
      <c r="P94" s="85">
        <v>838.09</v>
      </c>
      <c r="Q94" s="85">
        <v>3342</v>
      </c>
      <c r="R94" s="85">
        <v>979.20600000000002</v>
      </c>
      <c r="S94" s="85">
        <v>0</v>
      </c>
      <c r="T94" s="85">
        <v>0</v>
      </c>
      <c r="U94" s="85">
        <v>46</v>
      </c>
      <c r="V94" s="85">
        <v>14.509780000000001</v>
      </c>
      <c r="W94" s="85">
        <v>1360</v>
      </c>
      <c r="X94" s="85">
        <v>11.03</v>
      </c>
      <c r="Y94" s="85">
        <v>0</v>
      </c>
      <c r="Z94" s="85">
        <v>0</v>
      </c>
      <c r="AA94" s="85">
        <v>0</v>
      </c>
      <c r="AB94" s="85">
        <v>0</v>
      </c>
      <c r="AC94" s="85">
        <v>400</v>
      </c>
      <c r="AD94" s="85">
        <v>1.1200000000000001</v>
      </c>
      <c r="AE94" s="85">
        <v>0</v>
      </c>
      <c r="AF94" s="85">
        <v>0</v>
      </c>
      <c r="AG94" s="85">
        <v>0</v>
      </c>
      <c r="AH94" s="85">
        <v>0</v>
      </c>
      <c r="AI94" s="30">
        <f t="shared" si="3"/>
        <v>2113.8077800000001</v>
      </c>
      <c r="AJ94" s="31" t="s">
        <v>161</v>
      </c>
      <c r="AK94" s="31"/>
    </row>
    <row r="95" spans="2:40" x14ac:dyDescent="0.25">
      <c r="B95" s="24" t="s">
        <v>111</v>
      </c>
      <c r="C95" s="85">
        <v>6900</v>
      </c>
      <c r="D95" s="85">
        <v>12.696</v>
      </c>
      <c r="E95" s="154">
        <v>161</v>
      </c>
      <c r="F95" s="85">
        <v>19.614000000000001</v>
      </c>
      <c r="G95" s="155">
        <v>67</v>
      </c>
      <c r="H95" s="85">
        <v>52.41</v>
      </c>
      <c r="I95" s="154">
        <v>0</v>
      </c>
      <c r="J95" s="156">
        <v>0</v>
      </c>
      <c r="K95" s="156">
        <v>0</v>
      </c>
      <c r="L95" s="156">
        <v>0</v>
      </c>
      <c r="M95" s="85">
        <v>0</v>
      </c>
      <c r="N95" s="85">
        <v>0</v>
      </c>
      <c r="O95" s="85">
        <v>0</v>
      </c>
      <c r="P95" s="85">
        <v>0</v>
      </c>
      <c r="Q95" s="85">
        <v>360</v>
      </c>
      <c r="R95" s="85">
        <v>6.1487999999999996</v>
      </c>
      <c r="S95" s="85">
        <v>12100</v>
      </c>
      <c r="T95" s="85">
        <v>14.52</v>
      </c>
      <c r="U95" s="85">
        <v>213</v>
      </c>
      <c r="V95" s="85">
        <v>32.36</v>
      </c>
      <c r="W95" s="85">
        <v>25750</v>
      </c>
      <c r="X95" s="85">
        <v>160.80000000000001</v>
      </c>
      <c r="Y95" s="85">
        <v>0</v>
      </c>
      <c r="Z95" s="85">
        <v>0</v>
      </c>
      <c r="AA95" s="85">
        <v>0</v>
      </c>
      <c r="AB95" s="85">
        <v>0</v>
      </c>
      <c r="AC95" s="85">
        <v>5000</v>
      </c>
      <c r="AD95" s="85">
        <v>13.5</v>
      </c>
      <c r="AE95" s="85">
        <v>15</v>
      </c>
      <c r="AF95" s="85">
        <v>4.6500000000000004</v>
      </c>
      <c r="AG95" s="85">
        <v>0</v>
      </c>
      <c r="AH95" s="85">
        <v>0</v>
      </c>
      <c r="AI95" s="30">
        <f t="shared" si="3"/>
        <v>316.69880000000001</v>
      </c>
      <c r="AJ95" s="31"/>
      <c r="AK95" s="31"/>
    </row>
    <row r="96" spans="2:40" x14ac:dyDescent="0.25">
      <c r="B96" s="24" t="s">
        <v>112</v>
      </c>
      <c r="C96" s="85">
        <v>9350</v>
      </c>
      <c r="D96" s="85">
        <v>19.747</v>
      </c>
      <c r="E96" s="154">
        <v>300</v>
      </c>
      <c r="F96" s="85">
        <v>0.77541000000000004</v>
      </c>
      <c r="G96" s="155">
        <v>0</v>
      </c>
      <c r="H96" s="85">
        <v>0</v>
      </c>
      <c r="I96" s="154">
        <v>0</v>
      </c>
      <c r="J96" s="156">
        <v>0</v>
      </c>
      <c r="K96" s="156">
        <v>0</v>
      </c>
      <c r="L96" s="156">
        <v>0</v>
      </c>
      <c r="M96" s="85">
        <v>5</v>
      </c>
      <c r="N96" s="85">
        <v>5.0000000000000001E-3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27</v>
      </c>
      <c r="V96" s="85">
        <v>4</v>
      </c>
      <c r="W96" s="85">
        <v>2500</v>
      </c>
      <c r="X96" s="85">
        <v>2.9</v>
      </c>
      <c r="Y96" s="85">
        <v>0</v>
      </c>
      <c r="Z96" s="85">
        <v>0</v>
      </c>
      <c r="AA96" s="85">
        <v>0</v>
      </c>
      <c r="AB96" s="85">
        <v>0</v>
      </c>
      <c r="AC96" s="85">
        <v>0</v>
      </c>
      <c r="AD96" s="85">
        <v>0</v>
      </c>
      <c r="AE96" s="85">
        <v>0</v>
      </c>
      <c r="AF96" s="85">
        <v>0</v>
      </c>
      <c r="AG96" s="85">
        <v>0</v>
      </c>
      <c r="AH96" s="85">
        <v>0</v>
      </c>
      <c r="AI96" s="30">
        <f t="shared" si="3"/>
        <v>27.427409999999998</v>
      </c>
      <c r="AJ96" s="31"/>
      <c r="AK96" s="31"/>
    </row>
    <row r="97" spans="2:40" ht="15.75" thickBot="1" x14ac:dyDescent="0.3">
      <c r="B97" s="24" t="s">
        <v>113</v>
      </c>
      <c r="C97" s="85">
        <v>900</v>
      </c>
      <c r="D97" s="85">
        <v>1.89</v>
      </c>
      <c r="E97" s="154">
        <v>920</v>
      </c>
      <c r="F97" s="85">
        <v>189.8</v>
      </c>
      <c r="G97" s="155">
        <v>0</v>
      </c>
      <c r="H97" s="85">
        <v>0</v>
      </c>
      <c r="I97" s="154">
        <v>195</v>
      </c>
      <c r="J97" s="156">
        <v>253.5</v>
      </c>
      <c r="K97" s="156">
        <v>0</v>
      </c>
      <c r="L97" s="156">
        <v>0</v>
      </c>
      <c r="M97" s="85">
        <v>260</v>
      </c>
      <c r="N97" s="85">
        <v>23.4</v>
      </c>
      <c r="O97" s="85">
        <v>253</v>
      </c>
      <c r="P97" s="85">
        <v>45.54</v>
      </c>
      <c r="Q97" s="85">
        <v>0</v>
      </c>
      <c r="R97" s="85">
        <v>0</v>
      </c>
      <c r="S97" s="85">
        <v>1650</v>
      </c>
      <c r="T97" s="85">
        <v>3.7949999999999999</v>
      </c>
      <c r="U97" s="85">
        <v>90</v>
      </c>
      <c r="V97" s="85">
        <v>4.8600000000000003</v>
      </c>
      <c r="W97" s="85">
        <v>5808</v>
      </c>
      <c r="X97" s="85">
        <v>100.83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17</v>
      </c>
      <c r="AF97" s="85">
        <v>10.199999999999999</v>
      </c>
      <c r="AG97" s="85">
        <v>0</v>
      </c>
      <c r="AH97" s="85">
        <v>0</v>
      </c>
      <c r="AI97" s="30">
        <f t="shared" si="3"/>
        <v>633.81500000000005</v>
      </c>
      <c r="AJ97" s="31"/>
      <c r="AK97" s="31"/>
    </row>
    <row r="98" spans="2:40" ht="18.75" customHeight="1" thickBot="1" x14ac:dyDescent="0.3">
      <c r="B98" s="157" t="s">
        <v>114</v>
      </c>
      <c r="C98" s="153">
        <f>SUM(C74:C97)</f>
        <v>450514</v>
      </c>
      <c r="D98" s="153">
        <f t="shared" ref="D98:AI98" si="5">SUM(D74:D97)</f>
        <v>4929.3356500000018</v>
      </c>
      <c r="E98" s="153">
        <f t="shared" si="5"/>
        <v>150234.70000000001</v>
      </c>
      <c r="F98" s="153">
        <f t="shared" si="5"/>
        <v>4357.5852100000002</v>
      </c>
      <c r="G98" s="153">
        <f t="shared" si="5"/>
        <v>63332</v>
      </c>
      <c r="H98" s="153">
        <f t="shared" si="5"/>
        <v>45368.945280000007</v>
      </c>
      <c r="I98" s="153">
        <f t="shared" si="5"/>
        <v>4102</v>
      </c>
      <c r="J98" s="153">
        <f t="shared" si="5"/>
        <v>6474.5234999999993</v>
      </c>
      <c r="K98" s="153">
        <f t="shared" si="5"/>
        <v>11300</v>
      </c>
      <c r="L98" s="153">
        <f t="shared" si="5"/>
        <v>2442.4781000000003</v>
      </c>
      <c r="M98" s="153">
        <f t="shared" si="5"/>
        <v>23521</v>
      </c>
      <c r="N98" s="153">
        <f t="shared" si="5"/>
        <v>1353.6833100000001</v>
      </c>
      <c r="O98" s="153">
        <f t="shared" si="5"/>
        <v>8506</v>
      </c>
      <c r="P98" s="153">
        <f t="shared" si="5"/>
        <v>1950.1007500000001</v>
      </c>
      <c r="Q98" s="153">
        <f t="shared" si="5"/>
        <v>29102</v>
      </c>
      <c r="R98" s="153">
        <f t="shared" si="5"/>
        <v>1596.11868</v>
      </c>
      <c r="S98" s="153">
        <f t="shared" si="5"/>
        <v>90221</v>
      </c>
      <c r="T98" s="153">
        <f t="shared" si="5"/>
        <v>1679.6492000000001</v>
      </c>
      <c r="U98" s="153">
        <f t="shared" si="5"/>
        <v>15609</v>
      </c>
      <c r="V98" s="153">
        <f t="shared" si="5"/>
        <v>3219.5681199999999</v>
      </c>
      <c r="W98" s="153">
        <f t="shared" si="5"/>
        <v>439103.1</v>
      </c>
      <c r="X98" s="153">
        <f t="shared" si="5"/>
        <v>6591.6614999999983</v>
      </c>
      <c r="Y98" s="153">
        <f t="shared" si="5"/>
        <v>1600</v>
      </c>
      <c r="Z98" s="153">
        <f t="shared" si="5"/>
        <v>1760</v>
      </c>
      <c r="AA98" s="153">
        <f t="shared" si="5"/>
        <v>410</v>
      </c>
      <c r="AB98" s="153">
        <f t="shared" si="5"/>
        <v>22.206999999999997</v>
      </c>
      <c r="AC98" s="153">
        <f t="shared" si="5"/>
        <v>23270</v>
      </c>
      <c r="AD98" s="153">
        <f t="shared" si="5"/>
        <v>439.18200000000007</v>
      </c>
      <c r="AE98" s="153">
        <f t="shared" si="5"/>
        <v>343</v>
      </c>
      <c r="AF98" s="153">
        <f t="shared" si="5"/>
        <v>241.65</v>
      </c>
      <c r="AG98" s="153">
        <f t="shared" si="5"/>
        <v>0</v>
      </c>
      <c r="AH98" s="153">
        <f t="shared" si="5"/>
        <v>0</v>
      </c>
      <c r="AI98" s="153">
        <f t="shared" si="5"/>
        <v>82426.688300000009</v>
      </c>
      <c r="AJ98" s="31"/>
      <c r="AK98" s="31"/>
    </row>
    <row r="99" spans="2:40" x14ac:dyDescent="0.25">
      <c r="B99" s="158" t="s">
        <v>115</v>
      </c>
      <c r="C99" s="85">
        <v>18700</v>
      </c>
      <c r="D99" s="85">
        <v>56.1</v>
      </c>
      <c r="E99" s="154">
        <v>1350</v>
      </c>
      <c r="F99" s="85">
        <v>168.75</v>
      </c>
      <c r="G99" s="155">
        <v>170</v>
      </c>
      <c r="H99" s="85">
        <v>72.760000000000005</v>
      </c>
      <c r="I99" s="154">
        <v>59</v>
      </c>
      <c r="J99" s="156">
        <v>283.2</v>
      </c>
      <c r="K99" s="156">
        <v>9483</v>
      </c>
      <c r="L99" s="156">
        <v>4741.5</v>
      </c>
      <c r="M99" s="85">
        <v>875</v>
      </c>
      <c r="N99" s="85">
        <v>78.75</v>
      </c>
      <c r="O99" s="85">
        <v>2</v>
      </c>
      <c r="P99" s="85">
        <v>0.69</v>
      </c>
      <c r="Q99" s="85">
        <v>775</v>
      </c>
      <c r="R99" s="85">
        <v>87.45</v>
      </c>
      <c r="S99" s="85">
        <v>3500</v>
      </c>
      <c r="T99" s="85">
        <v>5.25</v>
      </c>
      <c r="U99" s="85">
        <v>1081</v>
      </c>
      <c r="V99" s="85">
        <v>306.76</v>
      </c>
      <c r="W99" s="85">
        <v>54000</v>
      </c>
      <c r="X99" s="85">
        <v>486</v>
      </c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30">
        <f t="shared" si="3"/>
        <v>6287.2099999999991</v>
      </c>
      <c r="AJ99" s="31"/>
      <c r="AK99" s="31"/>
    </row>
    <row r="100" spans="2:40" x14ac:dyDescent="0.25">
      <c r="B100" s="38" t="s">
        <v>116</v>
      </c>
      <c r="C100" s="85">
        <v>70500</v>
      </c>
      <c r="D100" s="85">
        <v>387.7</v>
      </c>
      <c r="E100" s="154">
        <v>758</v>
      </c>
      <c r="F100" s="85">
        <v>61.1</v>
      </c>
      <c r="G100" s="155">
        <v>5127</v>
      </c>
      <c r="H100" s="85">
        <v>3047.2</v>
      </c>
      <c r="I100" s="154">
        <v>128</v>
      </c>
      <c r="J100" s="156">
        <v>268.8</v>
      </c>
      <c r="K100" s="156">
        <v>1029</v>
      </c>
      <c r="L100" s="156">
        <v>153.4</v>
      </c>
      <c r="M100" s="85">
        <v>1738</v>
      </c>
      <c r="N100" s="85">
        <v>189.9</v>
      </c>
      <c r="O100" s="85">
        <v>356</v>
      </c>
      <c r="P100" s="85">
        <v>42.7</v>
      </c>
      <c r="Q100" s="85">
        <v>15</v>
      </c>
      <c r="R100" s="85">
        <v>1.8</v>
      </c>
      <c r="S100" s="85">
        <v>8000</v>
      </c>
      <c r="T100" s="85">
        <v>16</v>
      </c>
      <c r="U100" s="85">
        <v>312</v>
      </c>
      <c r="V100" s="85">
        <v>46.8</v>
      </c>
      <c r="W100" s="85">
        <v>92100</v>
      </c>
      <c r="X100" s="85">
        <v>1178.0999999999999</v>
      </c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30">
        <f t="shared" si="3"/>
        <v>5393.5</v>
      </c>
      <c r="AJ100" s="31"/>
      <c r="AK100" s="31"/>
    </row>
    <row r="101" spans="2:40" x14ac:dyDescent="0.25">
      <c r="B101" s="24" t="s">
        <v>117</v>
      </c>
      <c r="C101" s="85">
        <v>15042</v>
      </c>
      <c r="D101" s="85">
        <v>115.59</v>
      </c>
      <c r="E101" s="154">
        <v>478.5</v>
      </c>
      <c r="F101" s="85">
        <v>97.259999999999991</v>
      </c>
      <c r="G101" s="155">
        <v>2296</v>
      </c>
      <c r="H101" s="85">
        <v>1073.1999999999998</v>
      </c>
      <c r="I101" s="154">
        <v>827</v>
      </c>
      <c r="J101" s="156">
        <v>1575.1000000000001</v>
      </c>
      <c r="K101" s="156">
        <v>1925</v>
      </c>
      <c r="L101" s="156">
        <v>295.39999999999998</v>
      </c>
      <c r="M101" s="85">
        <v>0</v>
      </c>
      <c r="N101" s="85">
        <v>0</v>
      </c>
      <c r="O101" s="85">
        <v>0</v>
      </c>
      <c r="P101" s="85">
        <v>0</v>
      </c>
      <c r="Q101" s="85">
        <v>175</v>
      </c>
      <c r="R101" s="85">
        <v>32.979999999999997</v>
      </c>
      <c r="S101" s="85">
        <v>4978</v>
      </c>
      <c r="T101" s="85">
        <v>350</v>
      </c>
      <c r="U101" s="85">
        <v>1362</v>
      </c>
      <c r="V101" s="85">
        <v>318.26000000000005</v>
      </c>
      <c r="W101" s="85">
        <v>3350</v>
      </c>
      <c r="X101" s="85">
        <v>76.199999999999989</v>
      </c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30">
        <f t="shared" si="3"/>
        <v>3933.99</v>
      </c>
      <c r="AJ101" s="31"/>
      <c r="AK101" s="31"/>
    </row>
    <row r="102" spans="2:40" x14ac:dyDescent="0.25">
      <c r="B102" s="24" t="s">
        <v>118</v>
      </c>
      <c r="C102" s="85">
        <v>26750</v>
      </c>
      <c r="D102" s="85">
        <v>294.2</v>
      </c>
      <c r="E102" s="154">
        <v>960</v>
      </c>
      <c r="F102" s="85">
        <v>86.4</v>
      </c>
      <c r="G102" s="155">
        <v>15350</v>
      </c>
      <c r="H102" s="85">
        <v>9162</v>
      </c>
      <c r="I102" s="154">
        <v>360</v>
      </c>
      <c r="J102" s="156">
        <v>668</v>
      </c>
      <c r="K102" s="156">
        <v>1260</v>
      </c>
      <c r="L102" s="156">
        <v>273</v>
      </c>
      <c r="M102" s="85">
        <v>1844</v>
      </c>
      <c r="N102" s="85">
        <v>32</v>
      </c>
      <c r="O102" s="85">
        <v>0</v>
      </c>
      <c r="P102" s="85">
        <v>0</v>
      </c>
      <c r="Q102" s="85">
        <v>3795</v>
      </c>
      <c r="R102" s="85">
        <v>1009</v>
      </c>
      <c r="S102" s="85">
        <v>9305</v>
      </c>
      <c r="T102" s="85">
        <v>9</v>
      </c>
      <c r="U102" s="85">
        <v>347</v>
      </c>
      <c r="V102" s="85">
        <v>95.1</v>
      </c>
      <c r="W102" s="85">
        <v>59100</v>
      </c>
      <c r="X102" s="85">
        <v>236</v>
      </c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30">
        <f t="shared" si="3"/>
        <v>11864.7</v>
      </c>
      <c r="AJ102" s="31"/>
      <c r="AK102" s="31" t="s">
        <v>161</v>
      </c>
    </row>
    <row r="103" spans="2:40" x14ac:dyDescent="0.25">
      <c r="B103" s="38" t="s">
        <v>119</v>
      </c>
      <c r="C103" s="85">
        <v>26890</v>
      </c>
      <c r="D103" s="85">
        <v>84.76</v>
      </c>
      <c r="E103" s="154">
        <v>757</v>
      </c>
      <c r="F103" s="85">
        <v>95.7</v>
      </c>
      <c r="G103" s="155">
        <v>1364</v>
      </c>
      <c r="H103" s="85">
        <v>1547.1</v>
      </c>
      <c r="I103" s="154">
        <v>0</v>
      </c>
      <c r="J103" s="156">
        <v>0</v>
      </c>
      <c r="K103" s="156">
        <v>1921</v>
      </c>
      <c r="L103" s="156">
        <v>307.3</v>
      </c>
      <c r="M103" s="85">
        <v>3555</v>
      </c>
      <c r="N103" s="85">
        <v>117.3</v>
      </c>
      <c r="O103" s="85">
        <v>0</v>
      </c>
      <c r="P103" s="85">
        <v>0</v>
      </c>
      <c r="Q103" s="85">
        <v>0</v>
      </c>
      <c r="R103" s="85">
        <v>0</v>
      </c>
      <c r="S103" s="85">
        <v>22700</v>
      </c>
      <c r="T103" s="85">
        <v>25</v>
      </c>
      <c r="U103" s="85">
        <v>184</v>
      </c>
      <c r="V103" s="85">
        <v>43.1</v>
      </c>
      <c r="W103" s="85">
        <v>40563</v>
      </c>
      <c r="X103" s="85">
        <v>702</v>
      </c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30">
        <f t="shared" si="3"/>
        <v>2922.2599999999998</v>
      </c>
      <c r="AJ103" s="31"/>
      <c r="AK103" s="31"/>
    </row>
    <row r="104" spans="2:40" ht="23.45" customHeight="1" x14ac:dyDescent="0.25">
      <c r="B104" s="38" t="s">
        <v>120</v>
      </c>
      <c r="C104" s="85">
        <v>4880</v>
      </c>
      <c r="D104" s="85">
        <v>8.3000000000000007</v>
      </c>
      <c r="E104" s="154">
        <v>38</v>
      </c>
      <c r="F104" s="85">
        <v>8.3000000000000007</v>
      </c>
      <c r="G104" s="155">
        <v>1228</v>
      </c>
      <c r="H104" s="85">
        <v>918.54399999999998</v>
      </c>
      <c r="I104" s="154">
        <v>91</v>
      </c>
      <c r="J104" s="156">
        <v>164.3</v>
      </c>
      <c r="K104" s="156">
        <v>360</v>
      </c>
      <c r="L104" s="156">
        <v>23.1</v>
      </c>
      <c r="M104" s="85">
        <v>147</v>
      </c>
      <c r="N104" s="85">
        <v>29.841000000000001</v>
      </c>
      <c r="O104" s="85">
        <v>500</v>
      </c>
      <c r="P104" s="85">
        <v>125</v>
      </c>
      <c r="Q104" s="85">
        <v>0</v>
      </c>
      <c r="R104" s="85">
        <v>0</v>
      </c>
      <c r="S104" s="85">
        <v>455</v>
      </c>
      <c r="T104" s="85">
        <v>0.45500000000000002</v>
      </c>
      <c r="U104" s="85">
        <v>285</v>
      </c>
      <c r="V104" s="85">
        <v>92.5</v>
      </c>
      <c r="W104" s="85">
        <v>4521</v>
      </c>
      <c r="X104" s="85">
        <v>21.3</v>
      </c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30">
        <f t="shared" si="3"/>
        <v>1391.6399999999996</v>
      </c>
      <c r="AJ104" s="31"/>
      <c r="AK104" s="31"/>
    </row>
    <row r="105" spans="2:40" ht="20.25" customHeight="1" x14ac:dyDescent="0.25">
      <c r="B105" s="38" t="s">
        <v>121</v>
      </c>
      <c r="C105" s="85">
        <v>54975</v>
      </c>
      <c r="D105" s="85">
        <v>120.6</v>
      </c>
      <c r="E105" s="154">
        <v>2024</v>
      </c>
      <c r="F105" s="85">
        <v>84.100000000000009</v>
      </c>
      <c r="G105" s="155">
        <v>176</v>
      </c>
      <c r="H105" s="85">
        <v>103.9</v>
      </c>
      <c r="I105" s="154">
        <v>527</v>
      </c>
      <c r="J105" s="156">
        <v>498.90000000000003</v>
      </c>
      <c r="K105" s="156">
        <v>1095</v>
      </c>
      <c r="L105" s="156">
        <v>535.20000000000005</v>
      </c>
      <c r="M105" s="85">
        <v>954</v>
      </c>
      <c r="N105" s="85">
        <v>77.600000000000009</v>
      </c>
      <c r="O105" s="85">
        <v>312</v>
      </c>
      <c r="P105" s="85">
        <v>65</v>
      </c>
      <c r="Q105" s="85">
        <v>0</v>
      </c>
      <c r="R105" s="85">
        <v>0</v>
      </c>
      <c r="S105" s="85">
        <v>1900</v>
      </c>
      <c r="T105" s="85">
        <v>4.5</v>
      </c>
      <c r="U105" s="85">
        <v>207</v>
      </c>
      <c r="V105" s="85">
        <v>46.08</v>
      </c>
      <c r="W105" s="85">
        <v>36987</v>
      </c>
      <c r="X105" s="85">
        <v>595.1</v>
      </c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30">
        <f t="shared" si="3"/>
        <v>2130.98</v>
      </c>
      <c r="AJ105" s="31"/>
      <c r="AK105" s="31"/>
      <c r="AL105" s="1" t="s">
        <v>161</v>
      </c>
      <c r="AM105" s="1" t="s">
        <v>161</v>
      </c>
    </row>
    <row r="106" spans="2:40" x14ac:dyDescent="0.25">
      <c r="B106" s="38" t="s">
        <v>122</v>
      </c>
      <c r="C106" s="85">
        <v>20890</v>
      </c>
      <c r="D106" s="85">
        <v>100.3</v>
      </c>
      <c r="E106" s="154">
        <v>575</v>
      </c>
      <c r="F106" s="85">
        <v>154.19999999999999</v>
      </c>
      <c r="G106" s="155">
        <v>2952</v>
      </c>
      <c r="H106" s="85">
        <v>1202.5</v>
      </c>
      <c r="I106" s="154">
        <v>216</v>
      </c>
      <c r="J106" s="156">
        <v>923.2</v>
      </c>
      <c r="K106" s="156">
        <v>388</v>
      </c>
      <c r="L106" s="156">
        <v>75.8</v>
      </c>
      <c r="M106" s="85">
        <v>500</v>
      </c>
      <c r="N106" s="85">
        <v>45.8</v>
      </c>
      <c r="O106" s="85">
        <v>180</v>
      </c>
      <c r="P106" s="85">
        <v>3.4</v>
      </c>
      <c r="Q106" s="85">
        <v>837</v>
      </c>
      <c r="R106" s="85">
        <v>29.5</v>
      </c>
      <c r="S106" s="85">
        <v>3000</v>
      </c>
      <c r="T106" s="85">
        <v>3</v>
      </c>
      <c r="U106" s="85">
        <v>318</v>
      </c>
      <c r="V106" s="85">
        <v>106.20000000000002</v>
      </c>
      <c r="W106" s="85">
        <v>34236</v>
      </c>
      <c r="X106" s="85">
        <v>585.79999999999995</v>
      </c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30">
        <f t="shared" si="3"/>
        <v>3229.7</v>
      </c>
      <c r="AJ106" s="31"/>
      <c r="AK106" s="31"/>
      <c r="AL106" s="1" t="s">
        <v>161</v>
      </c>
    </row>
    <row r="107" spans="2:40" ht="22.5" customHeight="1" x14ac:dyDescent="0.25">
      <c r="B107" s="38" t="s">
        <v>123</v>
      </c>
      <c r="C107" s="85">
        <v>20200</v>
      </c>
      <c r="D107" s="85">
        <v>32.799999999999997</v>
      </c>
      <c r="E107" s="154">
        <v>707.4</v>
      </c>
      <c r="F107" s="85">
        <v>179.79999999999998</v>
      </c>
      <c r="G107" s="155">
        <v>2511</v>
      </c>
      <c r="H107" s="85">
        <v>227.10000000000002</v>
      </c>
      <c r="I107" s="154">
        <v>2759</v>
      </c>
      <c r="J107" s="156">
        <v>1653.4</v>
      </c>
      <c r="K107" s="156">
        <v>0</v>
      </c>
      <c r="L107" s="156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9281</v>
      </c>
      <c r="R107" s="85">
        <v>171.70000000000002</v>
      </c>
      <c r="S107" s="85">
        <v>2000</v>
      </c>
      <c r="T107" s="85">
        <v>1.9</v>
      </c>
      <c r="U107" s="85">
        <v>415</v>
      </c>
      <c r="V107" s="85">
        <v>139.39999999999998</v>
      </c>
      <c r="W107" s="85">
        <v>32000</v>
      </c>
      <c r="X107" s="85">
        <v>492.79999999999995</v>
      </c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30">
        <f t="shared" si="3"/>
        <v>2898.8999999999996</v>
      </c>
      <c r="AJ107" s="31" t="s">
        <v>161</v>
      </c>
      <c r="AK107" s="31"/>
      <c r="AL107" s="1" t="s">
        <v>161</v>
      </c>
    </row>
    <row r="108" spans="2:40" ht="18.75" customHeight="1" x14ac:dyDescent="0.25">
      <c r="B108" s="38" t="s">
        <v>124</v>
      </c>
      <c r="C108" s="85">
        <v>23992</v>
      </c>
      <c r="D108" s="85">
        <v>105.117</v>
      </c>
      <c r="E108" s="154">
        <v>10846</v>
      </c>
      <c r="F108" s="85">
        <v>146.69499999999999</v>
      </c>
      <c r="G108" s="155">
        <v>634</v>
      </c>
      <c r="H108" s="85">
        <v>328.267</v>
      </c>
      <c r="I108" s="154">
        <v>181</v>
      </c>
      <c r="J108" s="156">
        <v>591.61</v>
      </c>
      <c r="K108" s="156">
        <v>250</v>
      </c>
      <c r="L108" s="156">
        <v>45</v>
      </c>
      <c r="M108" s="85">
        <v>816</v>
      </c>
      <c r="N108" s="85">
        <v>20.352999999999998</v>
      </c>
      <c r="O108" s="85">
        <v>0</v>
      </c>
      <c r="P108" s="85">
        <v>0</v>
      </c>
      <c r="Q108" s="85">
        <v>150</v>
      </c>
      <c r="R108" s="85">
        <v>14.663</v>
      </c>
      <c r="S108" s="85">
        <v>250</v>
      </c>
      <c r="T108" s="85">
        <v>5.5570000000000004</v>
      </c>
      <c r="U108" s="85">
        <v>64</v>
      </c>
      <c r="V108" s="85">
        <v>5.5139999999999993</v>
      </c>
      <c r="W108" s="85">
        <v>10391</v>
      </c>
      <c r="X108" s="85">
        <v>144.1</v>
      </c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30">
        <f t="shared" si="3"/>
        <v>1406.8759999999997</v>
      </c>
      <c r="AJ108" s="31"/>
      <c r="AK108" s="31"/>
      <c r="AL108" s="1" t="s">
        <v>161</v>
      </c>
    </row>
    <row r="109" spans="2:40" x14ac:dyDescent="0.25">
      <c r="B109" s="38" t="s">
        <v>125</v>
      </c>
      <c r="C109" s="85">
        <v>12000</v>
      </c>
      <c r="D109" s="85">
        <v>133.64599999999999</v>
      </c>
      <c r="E109" s="154">
        <v>596</v>
      </c>
      <c r="F109" s="85">
        <v>65.040000000000006</v>
      </c>
      <c r="G109" s="155">
        <v>135</v>
      </c>
      <c r="H109" s="85">
        <v>186.57</v>
      </c>
      <c r="I109" s="154">
        <v>12</v>
      </c>
      <c r="J109" s="156">
        <v>55</v>
      </c>
      <c r="K109" s="156">
        <v>0</v>
      </c>
      <c r="L109" s="156">
        <v>0</v>
      </c>
      <c r="M109" s="85">
        <v>245</v>
      </c>
      <c r="N109" s="85">
        <v>104.76</v>
      </c>
      <c r="O109" s="85">
        <v>2240</v>
      </c>
      <c r="P109" s="85">
        <v>841.02499999999998</v>
      </c>
      <c r="Q109" s="85">
        <v>0</v>
      </c>
      <c r="R109" s="85">
        <v>0</v>
      </c>
      <c r="S109" s="85">
        <v>880</v>
      </c>
      <c r="T109" s="85">
        <v>2.2000000000000002</v>
      </c>
      <c r="U109" s="85">
        <v>0</v>
      </c>
      <c r="V109" s="85">
        <v>0</v>
      </c>
      <c r="W109" s="85">
        <v>1995</v>
      </c>
      <c r="X109" s="85">
        <v>14.7</v>
      </c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30">
        <f t="shared" si="3"/>
        <v>1402.941</v>
      </c>
      <c r="AJ109" s="31"/>
      <c r="AK109" s="31"/>
      <c r="AL109" s="1" t="s">
        <v>162</v>
      </c>
      <c r="AM109" s="1" t="s">
        <v>161</v>
      </c>
      <c r="AN109" s="1" t="s">
        <v>161</v>
      </c>
    </row>
    <row r="110" spans="2:40" ht="15.75" thickBot="1" x14ac:dyDescent="0.3">
      <c r="B110" s="159" t="s">
        <v>126</v>
      </c>
      <c r="C110" s="85">
        <v>8971</v>
      </c>
      <c r="D110" s="85">
        <v>17.314</v>
      </c>
      <c r="E110" s="154">
        <v>379</v>
      </c>
      <c r="F110" s="85">
        <v>41.743000000000002</v>
      </c>
      <c r="G110" s="155">
        <v>8</v>
      </c>
      <c r="H110" s="85">
        <v>9.5790000000000006</v>
      </c>
      <c r="I110" s="154">
        <v>10</v>
      </c>
      <c r="J110" s="156">
        <v>50</v>
      </c>
      <c r="K110" s="156">
        <v>0</v>
      </c>
      <c r="L110" s="156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  <c r="R110" s="85">
        <v>0</v>
      </c>
      <c r="S110" s="85">
        <v>550</v>
      </c>
      <c r="T110" s="85">
        <v>0.95499999999999996</v>
      </c>
      <c r="U110" s="85">
        <v>0</v>
      </c>
      <c r="V110" s="85">
        <v>0</v>
      </c>
      <c r="W110" s="85">
        <v>7582</v>
      </c>
      <c r="X110" s="85">
        <v>94.086000000000013</v>
      </c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30">
        <f t="shared" si="3"/>
        <v>213.67700000000002</v>
      </c>
      <c r="AJ110" s="31" t="s">
        <v>161</v>
      </c>
      <c r="AK110" s="31"/>
    </row>
    <row r="111" spans="2:40" ht="15.75" thickBot="1" x14ac:dyDescent="0.3">
      <c r="B111" s="106" t="s">
        <v>127</v>
      </c>
      <c r="C111" s="153">
        <f>SUM(C99:C110)</f>
        <v>303790</v>
      </c>
      <c r="D111" s="153">
        <f t="shared" ref="D111:AI111" si="6">SUM(D99:D110)</f>
        <v>1456.4269999999997</v>
      </c>
      <c r="E111" s="153">
        <f t="shared" si="6"/>
        <v>19468.900000000001</v>
      </c>
      <c r="F111" s="153">
        <f t="shared" si="6"/>
        <v>1189.0879999999997</v>
      </c>
      <c r="G111" s="153">
        <f t="shared" si="6"/>
        <v>31951</v>
      </c>
      <c r="H111" s="153">
        <f t="shared" si="6"/>
        <v>17878.719999999998</v>
      </c>
      <c r="I111" s="153">
        <f t="shared" si="6"/>
        <v>5170</v>
      </c>
      <c r="J111" s="153">
        <f t="shared" si="6"/>
        <v>6731.5100000000011</v>
      </c>
      <c r="K111" s="153">
        <f t="shared" si="6"/>
        <v>17711</v>
      </c>
      <c r="L111" s="153">
        <f t="shared" si="6"/>
        <v>6449.7</v>
      </c>
      <c r="M111" s="153">
        <f t="shared" si="6"/>
        <v>10674</v>
      </c>
      <c r="N111" s="153">
        <f t="shared" si="6"/>
        <v>696.30399999999986</v>
      </c>
      <c r="O111" s="153">
        <f t="shared" si="6"/>
        <v>3590</v>
      </c>
      <c r="P111" s="153">
        <f t="shared" si="6"/>
        <v>1077.8150000000001</v>
      </c>
      <c r="Q111" s="153">
        <f t="shared" si="6"/>
        <v>15028</v>
      </c>
      <c r="R111" s="153">
        <f t="shared" si="6"/>
        <v>1347.0930000000001</v>
      </c>
      <c r="S111" s="153">
        <f t="shared" si="6"/>
        <v>57518</v>
      </c>
      <c r="T111" s="153">
        <f t="shared" si="6"/>
        <v>423.81699999999995</v>
      </c>
      <c r="U111" s="153">
        <f t="shared" si="6"/>
        <v>4575</v>
      </c>
      <c r="V111" s="153">
        <f t="shared" si="6"/>
        <v>1199.7140000000002</v>
      </c>
      <c r="W111" s="153">
        <f t="shared" si="6"/>
        <v>376825</v>
      </c>
      <c r="X111" s="153">
        <f t="shared" si="6"/>
        <v>4626.1860000000006</v>
      </c>
      <c r="Y111" s="153">
        <f t="shared" si="6"/>
        <v>0</v>
      </c>
      <c r="Z111" s="153">
        <f t="shared" si="6"/>
        <v>0</v>
      </c>
      <c r="AA111" s="153">
        <f t="shared" si="6"/>
        <v>0</v>
      </c>
      <c r="AB111" s="153">
        <f t="shared" si="6"/>
        <v>0</v>
      </c>
      <c r="AC111" s="153">
        <f t="shared" si="6"/>
        <v>0</v>
      </c>
      <c r="AD111" s="153">
        <f t="shared" si="6"/>
        <v>0</v>
      </c>
      <c r="AE111" s="153">
        <f t="shared" si="6"/>
        <v>0</v>
      </c>
      <c r="AF111" s="153">
        <f t="shared" si="6"/>
        <v>0</v>
      </c>
      <c r="AG111" s="153">
        <f t="shared" si="6"/>
        <v>0</v>
      </c>
      <c r="AH111" s="153">
        <f t="shared" si="6"/>
        <v>0</v>
      </c>
      <c r="AI111" s="153">
        <f t="shared" si="6"/>
        <v>43076.373999999996</v>
      </c>
      <c r="AJ111" s="31"/>
      <c r="AK111" s="31"/>
    </row>
    <row r="112" spans="2:40" x14ac:dyDescent="0.25">
      <c r="B112" s="160" t="s">
        <v>128</v>
      </c>
      <c r="C112" s="85">
        <v>21610</v>
      </c>
      <c r="D112" s="85">
        <v>288.39999999999998</v>
      </c>
      <c r="E112" s="85">
        <v>16</v>
      </c>
      <c r="F112" s="85">
        <v>19.600000000000001</v>
      </c>
      <c r="G112" s="85">
        <v>1200</v>
      </c>
      <c r="H112" s="85">
        <v>586.70000000000005</v>
      </c>
      <c r="I112" s="85">
        <v>965</v>
      </c>
      <c r="J112" s="156">
        <v>917.4</v>
      </c>
      <c r="K112" s="156">
        <v>1280</v>
      </c>
      <c r="L112" s="156">
        <v>395.5</v>
      </c>
      <c r="M112" s="85">
        <v>851</v>
      </c>
      <c r="N112" s="85">
        <v>42.6</v>
      </c>
      <c r="O112" s="85">
        <v>220</v>
      </c>
      <c r="P112" s="85">
        <v>5.5</v>
      </c>
      <c r="Q112" s="85">
        <v>129</v>
      </c>
      <c r="R112" s="85">
        <v>6.6</v>
      </c>
      <c r="S112" s="85">
        <v>2322</v>
      </c>
      <c r="T112" s="85">
        <v>96.4</v>
      </c>
      <c r="U112" s="85">
        <v>370</v>
      </c>
      <c r="V112" s="85">
        <v>31.1</v>
      </c>
      <c r="W112" s="85">
        <v>10000</v>
      </c>
      <c r="X112" s="85">
        <v>79.900000000000006</v>
      </c>
      <c r="Y112" s="85"/>
      <c r="Z112" s="85"/>
      <c r="AA112" s="85">
        <v>7200</v>
      </c>
      <c r="AB112" s="85">
        <v>182.2</v>
      </c>
      <c r="AC112" s="85">
        <v>324</v>
      </c>
      <c r="AD112" s="85">
        <v>14.6</v>
      </c>
      <c r="AE112" s="85">
        <v>63</v>
      </c>
      <c r="AF112" s="85">
        <v>34.6</v>
      </c>
      <c r="AG112" s="85"/>
      <c r="AH112" s="85"/>
      <c r="AI112" s="30">
        <f t="shared" si="3"/>
        <v>2701.0999999999995</v>
      </c>
      <c r="AJ112" s="31"/>
      <c r="AK112" s="31"/>
      <c r="AM112" s="1" t="s">
        <v>161</v>
      </c>
      <c r="AN112" s="1" t="s">
        <v>161</v>
      </c>
    </row>
    <row r="113" spans="2:40" x14ac:dyDescent="0.25">
      <c r="B113" s="161" t="s">
        <v>129</v>
      </c>
      <c r="C113" s="85">
        <v>19850</v>
      </c>
      <c r="D113" s="85">
        <v>32.9</v>
      </c>
      <c r="E113" s="85">
        <v>50</v>
      </c>
      <c r="F113" s="85">
        <v>67.5</v>
      </c>
      <c r="G113" s="85">
        <v>19849</v>
      </c>
      <c r="H113" s="85">
        <v>4499.8</v>
      </c>
      <c r="I113" s="85"/>
      <c r="J113" s="156"/>
      <c r="K113" s="156">
        <v>1440</v>
      </c>
      <c r="L113" s="156">
        <v>133.30000000000001</v>
      </c>
      <c r="M113" s="85"/>
      <c r="N113" s="85"/>
      <c r="O113" s="85">
        <v>2985</v>
      </c>
      <c r="P113" s="85">
        <v>297.8</v>
      </c>
      <c r="Q113" s="85">
        <v>9100</v>
      </c>
      <c r="R113" s="85">
        <v>230.3</v>
      </c>
      <c r="S113" s="85">
        <v>12104</v>
      </c>
      <c r="T113" s="85">
        <v>185.1</v>
      </c>
      <c r="U113" s="85">
        <v>529</v>
      </c>
      <c r="V113" s="85">
        <v>50.6</v>
      </c>
      <c r="W113" s="85">
        <v>10324</v>
      </c>
      <c r="X113" s="85">
        <v>211.1</v>
      </c>
      <c r="Y113" s="85"/>
      <c r="Z113" s="85"/>
      <c r="AA113" s="85"/>
      <c r="AB113" s="85"/>
      <c r="AC113" s="85">
        <v>2705</v>
      </c>
      <c r="AD113" s="85">
        <v>34.700000000000003</v>
      </c>
      <c r="AE113" s="85">
        <v>6</v>
      </c>
      <c r="AF113" s="85">
        <v>2.9</v>
      </c>
      <c r="AG113" s="85"/>
      <c r="AH113" s="85"/>
      <c r="AI113" s="30">
        <f t="shared" si="3"/>
        <v>5746.0000000000009</v>
      </c>
      <c r="AJ113" s="31" t="s">
        <v>161</v>
      </c>
      <c r="AK113" s="31"/>
      <c r="AN113" s="1" t="s">
        <v>161</v>
      </c>
    </row>
    <row r="114" spans="2:40" x14ac:dyDescent="0.25">
      <c r="B114" s="160" t="s">
        <v>130</v>
      </c>
      <c r="C114" s="85">
        <v>8350</v>
      </c>
      <c r="D114" s="85">
        <v>144.69999999999999</v>
      </c>
      <c r="E114" s="85">
        <v>40</v>
      </c>
      <c r="F114" s="85">
        <v>17.8</v>
      </c>
      <c r="G114" s="85">
        <v>3000</v>
      </c>
      <c r="H114" s="85">
        <v>2150.3000000000002</v>
      </c>
      <c r="I114" s="85">
        <v>106</v>
      </c>
      <c r="J114" s="156">
        <v>78.2</v>
      </c>
      <c r="K114" s="156">
        <v>1200</v>
      </c>
      <c r="L114" s="156">
        <v>84.9</v>
      </c>
      <c r="M114" s="85">
        <v>260</v>
      </c>
      <c r="N114" s="85">
        <v>15.2</v>
      </c>
      <c r="O114" s="85">
        <v>3442</v>
      </c>
      <c r="P114" s="85">
        <v>500.5</v>
      </c>
      <c r="Q114" s="85">
        <v>5600</v>
      </c>
      <c r="R114" s="85">
        <v>55.7</v>
      </c>
      <c r="S114" s="85">
        <v>11900</v>
      </c>
      <c r="T114" s="85">
        <v>230.6</v>
      </c>
      <c r="U114" s="85">
        <v>420</v>
      </c>
      <c r="V114" s="85">
        <v>93.7</v>
      </c>
      <c r="W114" s="85">
        <v>2300</v>
      </c>
      <c r="X114" s="85">
        <v>23.2</v>
      </c>
      <c r="Y114" s="85"/>
      <c r="Z114" s="85"/>
      <c r="AA114" s="85">
        <v>0</v>
      </c>
      <c r="AB114" s="85">
        <v>0</v>
      </c>
      <c r="AC114" s="85">
        <v>6200</v>
      </c>
      <c r="AD114" s="85">
        <v>15.6</v>
      </c>
      <c r="AE114" s="85">
        <v>164</v>
      </c>
      <c r="AF114" s="85">
        <v>83.1</v>
      </c>
      <c r="AG114" s="85"/>
      <c r="AH114" s="85"/>
      <c r="AI114" s="30">
        <f t="shared" si="3"/>
        <v>3493.4999999999991</v>
      </c>
      <c r="AJ114" s="31"/>
      <c r="AK114" s="31"/>
    </row>
    <row r="115" spans="2:40" ht="25.5" x14ac:dyDescent="0.25">
      <c r="B115" s="160" t="s">
        <v>131</v>
      </c>
      <c r="C115" s="85">
        <v>12900</v>
      </c>
      <c r="D115" s="85">
        <v>134.80000000000001</v>
      </c>
      <c r="E115" s="85">
        <v>1000</v>
      </c>
      <c r="F115" s="85">
        <v>198</v>
      </c>
      <c r="G115" s="85">
        <v>2329</v>
      </c>
      <c r="H115" s="85">
        <v>1669.3</v>
      </c>
      <c r="I115" s="85">
        <v>780</v>
      </c>
      <c r="J115" s="156">
        <v>575.4</v>
      </c>
      <c r="K115" s="156">
        <v>1323</v>
      </c>
      <c r="L115" s="156">
        <v>108.6</v>
      </c>
      <c r="M115" s="85">
        <v>1849</v>
      </c>
      <c r="N115" s="85">
        <v>108.2</v>
      </c>
      <c r="O115" s="85">
        <v>355</v>
      </c>
      <c r="P115" s="85">
        <v>51.6</v>
      </c>
      <c r="Q115" s="85">
        <v>2643</v>
      </c>
      <c r="R115" s="85">
        <v>26.3</v>
      </c>
      <c r="S115" s="85">
        <v>4670</v>
      </c>
      <c r="T115" s="85">
        <v>145.5</v>
      </c>
      <c r="U115" s="85">
        <v>363</v>
      </c>
      <c r="V115" s="85">
        <v>80.900000000000006</v>
      </c>
      <c r="W115" s="85">
        <v>19423</v>
      </c>
      <c r="X115" s="85">
        <v>237.1</v>
      </c>
      <c r="Y115" s="85"/>
      <c r="Z115" s="85"/>
      <c r="AA115" s="85">
        <v>0</v>
      </c>
      <c r="AB115" s="85">
        <v>0</v>
      </c>
      <c r="AC115" s="85">
        <v>5110</v>
      </c>
      <c r="AD115" s="85">
        <v>12</v>
      </c>
      <c r="AE115" s="85">
        <v>6</v>
      </c>
      <c r="AF115" s="85">
        <v>83.1</v>
      </c>
      <c r="AG115" s="85"/>
      <c r="AH115" s="85"/>
      <c r="AI115" s="30">
        <f t="shared" si="3"/>
        <v>3430.7999999999997</v>
      </c>
      <c r="AJ115" s="31"/>
      <c r="AK115" s="31"/>
    </row>
    <row r="116" spans="2:40" x14ac:dyDescent="0.25">
      <c r="B116" s="38" t="s">
        <v>132</v>
      </c>
      <c r="C116" s="85">
        <v>54820</v>
      </c>
      <c r="D116" s="85">
        <v>207</v>
      </c>
      <c r="E116" s="85">
        <v>259</v>
      </c>
      <c r="F116" s="85">
        <v>30.3</v>
      </c>
      <c r="G116" s="85">
        <v>7767</v>
      </c>
      <c r="H116" s="85">
        <v>1066.0999999999999</v>
      </c>
      <c r="I116" s="85">
        <v>304</v>
      </c>
      <c r="J116" s="156">
        <v>41.7</v>
      </c>
      <c r="K116" s="156">
        <v>3590</v>
      </c>
      <c r="L116" s="156">
        <v>330</v>
      </c>
      <c r="M116" s="85">
        <v>8480</v>
      </c>
      <c r="N116" s="85">
        <v>404.5</v>
      </c>
      <c r="O116" s="85">
        <v>980</v>
      </c>
      <c r="P116" s="85">
        <v>342.7</v>
      </c>
      <c r="Q116" s="85">
        <v>0</v>
      </c>
      <c r="R116" s="85">
        <v>0</v>
      </c>
      <c r="S116" s="85">
        <v>7110</v>
      </c>
      <c r="T116" s="85">
        <v>77.5</v>
      </c>
      <c r="U116" s="85">
        <v>932</v>
      </c>
      <c r="V116" s="85">
        <v>139.80000000000001</v>
      </c>
      <c r="W116" s="85">
        <v>20466</v>
      </c>
      <c r="X116" s="85">
        <v>26.6</v>
      </c>
      <c r="Y116" s="85"/>
      <c r="Z116" s="85"/>
      <c r="AA116" s="85">
        <v>0</v>
      </c>
      <c r="AB116" s="85">
        <v>0</v>
      </c>
      <c r="AC116" s="85">
        <v>17556</v>
      </c>
      <c r="AD116" s="85">
        <v>70.2</v>
      </c>
      <c r="AE116" s="85">
        <v>93</v>
      </c>
      <c r="AF116" s="85">
        <v>46.5</v>
      </c>
      <c r="AG116" s="85"/>
      <c r="AH116" s="85"/>
      <c r="AI116" s="30">
        <f t="shared" si="3"/>
        <v>2782.8999999999996</v>
      </c>
      <c r="AJ116" s="31"/>
      <c r="AK116" s="31"/>
      <c r="AL116" s="1" t="s">
        <v>161</v>
      </c>
    </row>
    <row r="117" spans="2:40" x14ac:dyDescent="0.25">
      <c r="B117" s="160" t="s">
        <v>133</v>
      </c>
      <c r="C117" s="85">
        <v>49655</v>
      </c>
      <c r="D117" s="85">
        <v>315.8</v>
      </c>
      <c r="E117" s="85">
        <v>50</v>
      </c>
      <c r="F117" s="85">
        <v>5</v>
      </c>
      <c r="G117" s="85">
        <v>8104</v>
      </c>
      <c r="H117" s="85">
        <v>2641.9</v>
      </c>
      <c r="I117" s="85">
        <v>3319</v>
      </c>
      <c r="J117" s="156">
        <v>3319</v>
      </c>
      <c r="K117" s="156">
        <v>230</v>
      </c>
      <c r="L117" s="156">
        <v>34.5</v>
      </c>
      <c r="M117" s="85"/>
      <c r="N117" s="85"/>
      <c r="O117" s="85">
        <v>20117</v>
      </c>
      <c r="P117" s="85">
        <v>756.2</v>
      </c>
      <c r="Q117" s="85"/>
      <c r="R117" s="85"/>
      <c r="S117" s="85">
        <v>14625</v>
      </c>
      <c r="T117" s="85">
        <v>95.2</v>
      </c>
      <c r="U117" s="85">
        <v>2141</v>
      </c>
      <c r="V117" s="85">
        <v>582.29999999999995</v>
      </c>
      <c r="W117" s="85">
        <v>132596</v>
      </c>
      <c r="X117" s="85">
        <v>2718.2</v>
      </c>
      <c r="Y117" s="85"/>
      <c r="Z117" s="85"/>
      <c r="AA117" s="85"/>
      <c r="AB117" s="85"/>
      <c r="AC117" s="85">
        <v>1895</v>
      </c>
      <c r="AD117" s="85">
        <v>4.4000000000000004</v>
      </c>
      <c r="AE117" s="85">
        <v>32</v>
      </c>
      <c r="AF117" s="85">
        <v>15.8</v>
      </c>
      <c r="AG117" s="85"/>
      <c r="AH117" s="85"/>
      <c r="AI117" s="30">
        <f t="shared" si="3"/>
        <v>10488.3</v>
      </c>
      <c r="AJ117" s="31"/>
      <c r="AK117" s="31" t="s">
        <v>161</v>
      </c>
    </row>
    <row r="118" spans="2:40" x14ac:dyDescent="0.25">
      <c r="B118" s="38" t="s">
        <v>134</v>
      </c>
      <c r="C118" s="85">
        <v>1738</v>
      </c>
      <c r="D118" s="85">
        <v>29.5</v>
      </c>
      <c r="E118" s="85">
        <v>250</v>
      </c>
      <c r="F118" s="85">
        <v>87.5</v>
      </c>
      <c r="G118" s="85">
        <v>2000</v>
      </c>
      <c r="H118" s="85">
        <v>40</v>
      </c>
      <c r="I118" s="85">
        <v>381</v>
      </c>
      <c r="J118" s="156">
        <v>609.6</v>
      </c>
      <c r="K118" s="156">
        <v>0</v>
      </c>
      <c r="L118" s="156">
        <v>0</v>
      </c>
      <c r="M118" s="85">
        <v>0</v>
      </c>
      <c r="N118" s="85">
        <v>0</v>
      </c>
      <c r="O118" s="85">
        <v>2251</v>
      </c>
      <c r="P118" s="85">
        <v>164.3</v>
      </c>
      <c r="Q118" s="85">
        <v>0</v>
      </c>
      <c r="R118" s="85">
        <v>0</v>
      </c>
      <c r="S118" s="85">
        <v>0</v>
      </c>
      <c r="T118" s="85">
        <v>0</v>
      </c>
      <c r="U118" s="85">
        <v>500</v>
      </c>
      <c r="V118" s="85">
        <v>190.9</v>
      </c>
      <c r="W118" s="85">
        <v>81</v>
      </c>
      <c r="X118" s="85">
        <v>81.5</v>
      </c>
      <c r="Y118" s="85"/>
      <c r="Z118" s="85"/>
      <c r="AA118" s="85">
        <v>0</v>
      </c>
      <c r="AB118" s="85">
        <v>0</v>
      </c>
      <c r="AC118" s="85">
        <v>0</v>
      </c>
      <c r="AD118" s="85">
        <v>0</v>
      </c>
      <c r="AE118" s="85">
        <v>168</v>
      </c>
      <c r="AF118" s="85">
        <v>45.4</v>
      </c>
      <c r="AG118" s="85"/>
      <c r="AH118" s="85"/>
      <c r="AI118" s="30">
        <f t="shared" si="3"/>
        <v>1248.7000000000003</v>
      </c>
      <c r="AJ118" s="31"/>
      <c r="AK118" s="31"/>
    </row>
    <row r="119" spans="2:40" x14ac:dyDescent="0.25">
      <c r="B119" s="38" t="s">
        <v>135</v>
      </c>
      <c r="C119" s="85">
        <v>4050</v>
      </c>
      <c r="D119" s="85">
        <v>40.799999999999997</v>
      </c>
      <c r="E119" s="85">
        <v>36</v>
      </c>
      <c r="F119" s="85">
        <v>6.1</v>
      </c>
      <c r="G119" s="85">
        <v>139</v>
      </c>
      <c r="H119" s="85">
        <v>71.599999999999994</v>
      </c>
      <c r="I119" s="85">
        <v>100</v>
      </c>
      <c r="J119" s="156">
        <v>210</v>
      </c>
      <c r="K119" s="156">
        <v>23</v>
      </c>
      <c r="L119" s="156">
        <v>9.1999999999999993</v>
      </c>
      <c r="M119" s="85">
        <v>135</v>
      </c>
      <c r="N119" s="85">
        <v>9.9</v>
      </c>
      <c r="O119" s="85">
        <v>0</v>
      </c>
      <c r="P119" s="85">
        <v>0</v>
      </c>
      <c r="Q119" s="85">
        <v>823</v>
      </c>
      <c r="R119" s="85">
        <v>80.8</v>
      </c>
      <c r="S119" s="85">
        <v>0</v>
      </c>
      <c r="T119" s="85">
        <v>0</v>
      </c>
      <c r="U119" s="85">
        <v>81</v>
      </c>
      <c r="V119" s="85">
        <v>18.8</v>
      </c>
      <c r="W119" s="85">
        <v>1500</v>
      </c>
      <c r="X119" s="85">
        <v>39</v>
      </c>
      <c r="Y119" s="85"/>
      <c r="Z119" s="85"/>
      <c r="AA119" s="85"/>
      <c r="AB119" s="85"/>
      <c r="AC119" s="85">
        <v>0</v>
      </c>
      <c r="AD119" s="85">
        <v>0</v>
      </c>
      <c r="AE119" s="85">
        <v>30</v>
      </c>
      <c r="AF119" s="85">
        <v>13.5</v>
      </c>
      <c r="AG119" s="85"/>
      <c r="AH119" s="85"/>
      <c r="AI119" s="30">
        <f t="shared" si="3"/>
        <v>499.7</v>
      </c>
      <c r="AJ119" s="31"/>
      <c r="AK119" s="31"/>
    </row>
    <row r="120" spans="2:40" x14ac:dyDescent="0.25">
      <c r="B120" s="38" t="s">
        <v>136</v>
      </c>
      <c r="C120" s="85">
        <v>10980</v>
      </c>
      <c r="D120" s="85">
        <v>252.5</v>
      </c>
      <c r="E120" s="85">
        <v>103</v>
      </c>
      <c r="F120" s="85">
        <v>37.5</v>
      </c>
      <c r="G120" s="85">
        <v>4866</v>
      </c>
      <c r="H120" s="85">
        <v>2307.3000000000002</v>
      </c>
      <c r="I120" s="85">
        <v>112</v>
      </c>
      <c r="J120" s="156">
        <v>280</v>
      </c>
      <c r="K120" s="156">
        <v>1550</v>
      </c>
      <c r="L120" s="156">
        <v>192.2</v>
      </c>
      <c r="M120" s="85">
        <v>5632</v>
      </c>
      <c r="N120" s="85">
        <v>400.8</v>
      </c>
      <c r="O120" s="85"/>
      <c r="P120" s="85"/>
      <c r="Q120" s="85">
        <v>2051</v>
      </c>
      <c r="R120" s="85">
        <v>53.7</v>
      </c>
      <c r="S120" s="85">
        <v>7250</v>
      </c>
      <c r="T120" s="85">
        <v>368.4</v>
      </c>
      <c r="U120" s="85">
        <v>932</v>
      </c>
      <c r="V120" s="85">
        <v>202.8</v>
      </c>
      <c r="W120" s="85">
        <v>1650</v>
      </c>
      <c r="X120" s="85">
        <v>13</v>
      </c>
      <c r="Y120" s="85"/>
      <c r="Z120" s="85"/>
      <c r="AA120" s="85"/>
      <c r="AB120" s="85"/>
      <c r="AC120" s="85">
        <v>1450</v>
      </c>
      <c r="AD120" s="85">
        <v>6.2</v>
      </c>
      <c r="AE120" s="85"/>
      <c r="AF120" s="85"/>
      <c r="AG120" s="85"/>
      <c r="AH120" s="85"/>
      <c r="AI120" s="30">
        <f t="shared" si="3"/>
        <v>4114.4000000000005</v>
      </c>
      <c r="AJ120" s="31"/>
      <c r="AK120" s="31"/>
      <c r="AM120" s="1" t="s">
        <v>161</v>
      </c>
    </row>
    <row r="121" spans="2:40" x14ac:dyDescent="0.25">
      <c r="B121" s="38" t="s">
        <v>137</v>
      </c>
      <c r="C121" s="85">
        <v>1432</v>
      </c>
      <c r="D121" s="85">
        <v>3.1</v>
      </c>
      <c r="E121" s="85">
        <v>2043</v>
      </c>
      <c r="F121" s="85">
        <v>29.6</v>
      </c>
      <c r="G121" s="85">
        <v>0</v>
      </c>
      <c r="H121" s="85">
        <v>0</v>
      </c>
      <c r="I121" s="85">
        <v>34</v>
      </c>
      <c r="J121" s="156">
        <v>28.3</v>
      </c>
      <c r="K121" s="156">
        <v>0</v>
      </c>
      <c r="L121" s="156">
        <v>0</v>
      </c>
      <c r="M121" s="85">
        <v>0</v>
      </c>
      <c r="N121" s="85">
        <v>0</v>
      </c>
      <c r="O121" s="85">
        <v>90</v>
      </c>
      <c r="P121" s="85">
        <v>13</v>
      </c>
      <c r="Q121" s="85">
        <v>0</v>
      </c>
      <c r="R121" s="85">
        <v>0</v>
      </c>
      <c r="S121" s="85">
        <v>0</v>
      </c>
      <c r="T121" s="85">
        <v>0</v>
      </c>
      <c r="U121" s="85">
        <v>0</v>
      </c>
      <c r="V121" s="85">
        <v>0</v>
      </c>
      <c r="W121" s="85">
        <v>1508</v>
      </c>
      <c r="X121" s="85">
        <v>10.199999999999999</v>
      </c>
      <c r="Y121" s="85"/>
      <c r="Z121" s="85"/>
      <c r="AA121" s="85">
        <v>0</v>
      </c>
      <c r="AB121" s="85">
        <v>0</v>
      </c>
      <c r="AC121" s="85">
        <v>0</v>
      </c>
      <c r="AD121" s="85">
        <v>0</v>
      </c>
      <c r="AE121" s="85">
        <v>0</v>
      </c>
      <c r="AF121" s="85">
        <v>0</v>
      </c>
      <c r="AG121" s="85"/>
      <c r="AH121" s="85"/>
      <c r="AI121" s="30">
        <f t="shared" si="3"/>
        <v>84.2</v>
      </c>
      <c r="AJ121" s="31"/>
      <c r="AK121" s="31"/>
      <c r="AL121" s="1" t="s">
        <v>161</v>
      </c>
      <c r="AM121" s="1" t="s">
        <v>161</v>
      </c>
    </row>
    <row r="122" spans="2:40" x14ac:dyDescent="0.25">
      <c r="B122" s="38" t="s">
        <v>138</v>
      </c>
      <c r="C122" s="85">
        <v>8912</v>
      </c>
      <c r="D122" s="85">
        <v>16.5</v>
      </c>
      <c r="E122" s="85">
        <v>240</v>
      </c>
      <c r="F122" s="85">
        <v>103.4</v>
      </c>
      <c r="G122" s="85">
        <v>865</v>
      </c>
      <c r="H122" s="85">
        <v>346</v>
      </c>
      <c r="I122" s="85">
        <v>0</v>
      </c>
      <c r="J122" s="156">
        <v>0</v>
      </c>
      <c r="K122" s="156">
        <v>0</v>
      </c>
      <c r="L122" s="156">
        <v>0</v>
      </c>
      <c r="M122" s="85"/>
      <c r="N122" s="85"/>
      <c r="O122" s="85">
        <v>522</v>
      </c>
      <c r="P122" s="85">
        <v>47</v>
      </c>
      <c r="Q122" s="85">
        <v>0</v>
      </c>
      <c r="R122" s="85">
        <v>0</v>
      </c>
      <c r="S122" s="85">
        <v>0</v>
      </c>
      <c r="T122" s="85">
        <v>0</v>
      </c>
      <c r="U122" s="85">
        <v>1082</v>
      </c>
      <c r="V122" s="85">
        <v>62.8</v>
      </c>
      <c r="W122" s="85">
        <v>21600</v>
      </c>
      <c r="X122" s="85">
        <v>141.9</v>
      </c>
      <c r="Y122" s="85"/>
      <c r="Z122" s="85"/>
      <c r="AA122" s="85">
        <v>0</v>
      </c>
      <c r="AB122" s="85"/>
      <c r="AC122" s="85">
        <v>353</v>
      </c>
      <c r="AD122" s="85">
        <v>1.8</v>
      </c>
      <c r="AE122" s="85">
        <v>108</v>
      </c>
      <c r="AF122" s="85">
        <v>48.6</v>
      </c>
      <c r="AG122" s="85"/>
      <c r="AH122" s="85"/>
      <c r="AI122" s="30">
        <f t="shared" si="3"/>
        <v>767.99999999999989</v>
      </c>
      <c r="AJ122" s="31"/>
      <c r="AK122" s="31"/>
      <c r="AL122" s="1" t="s">
        <v>161</v>
      </c>
    </row>
    <row r="123" spans="2:40" ht="15.75" thickBot="1" x14ac:dyDescent="0.3">
      <c r="B123" s="38" t="s">
        <v>139</v>
      </c>
      <c r="C123" s="85">
        <v>1150</v>
      </c>
      <c r="D123" s="85">
        <v>80.3</v>
      </c>
      <c r="E123" s="85">
        <v>195</v>
      </c>
      <c r="F123" s="85">
        <v>4.9000000000000004</v>
      </c>
      <c r="G123" s="85">
        <v>0</v>
      </c>
      <c r="H123" s="85">
        <v>0</v>
      </c>
      <c r="I123" s="85">
        <v>453</v>
      </c>
      <c r="J123" s="156">
        <v>144.9</v>
      </c>
      <c r="K123" s="156">
        <v>0</v>
      </c>
      <c r="L123" s="156">
        <v>0</v>
      </c>
      <c r="M123" s="85">
        <v>300</v>
      </c>
      <c r="N123" s="85">
        <v>22</v>
      </c>
      <c r="O123" s="85">
        <v>0</v>
      </c>
      <c r="P123" s="85">
        <v>0</v>
      </c>
      <c r="Q123" s="85">
        <v>0</v>
      </c>
      <c r="R123" s="85">
        <v>0</v>
      </c>
      <c r="S123" s="85">
        <v>1500</v>
      </c>
      <c r="T123" s="85">
        <v>7.5</v>
      </c>
      <c r="U123" s="85">
        <v>0</v>
      </c>
      <c r="V123" s="85">
        <v>0</v>
      </c>
      <c r="W123" s="85">
        <v>1000</v>
      </c>
      <c r="X123" s="85">
        <v>20.8</v>
      </c>
      <c r="Y123" s="85"/>
      <c r="Z123" s="85"/>
      <c r="AA123" s="85">
        <v>0</v>
      </c>
      <c r="AB123" s="85">
        <v>0</v>
      </c>
      <c r="AC123" s="85">
        <v>0</v>
      </c>
      <c r="AD123" s="85">
        <v>0</v>
      </c>
      <c r="AE123" s="85">
        <v>0</v>
      </c>
      <c r="AF123" s="85">
        <v>0</v>
      </c>
      <c r="AG123" s="85"/>
      <c r="AH123" s="85"/>
      <c r="AI123" s="30">
        <f t="shared" si="3"/>
        <v>280.40000000000003</v>
      </c>
      <c r="AJ123" s="31"/>
      <c r="AK123" s="31"/>
      <c r="AL123" s="1" t="s">
        <v>161</v>
      </c>
      <c r="AM123" s="1" t="s">
        <v>161</v>
      </c>
    </row>
    <row r="124" spans="2:40" ht="15.75" thickBot="1" x14ac:dyDescent="0.3">
      <c r="B124" s="106" t="s">
        <v>140</v>
      </c>
      <c r="C124" s="153">
        <f>SUM(C112:C123)</f>
        <v>195447</v>
      </c>
      <c r="D124" s="153">
        <f t="shared" ref="D124:AI124" si="7">SUM(D112:D123)</f>
        <v>1546.2999999999997</v>
      </c>
      <c r="E124" s="153">
        <f t="shared" si="7"/>
        <v>4282</v>
      </c>
      <c r="F124" s="153">
        <f t="shared" si="7"/>
        <v>607.20000000000005</v>
      </c>
      <c r="G124" s="153">
        <f t="shared" si="7"/>
        <v>50119</v>
      </c>
      <c r="H124" s="153">
        <f t="shared" si="7"/>
        <v>15379</v>
      </c>
      <c r="I124" s="153">
        <f t="shared" si="7"/>
        <v>6554</v>
      </c>
      <c r="J124" s="153">
        <f t="shared" si="7"/>
        <v>6204.5</v>
      </c>
      <c r="K124" s="153">
        <f t="shared" si="7"/>
        <v>10636</v>
      </c>
      <c r="L124" s="153">
        <f t="shared" si="7"/>
        <v>1288.2</v>
      </c>
      <c r="M124" s="153">
        <f t="shared" si="7"/>
        <v>17507</v>
      </c>
      <c r="N124" s="153">
        <f t="shared" si="7"/>
        <v>1003.2</v>
      </c>
      <c r="O124" s="153">
        <f t="shared" si="7"/>
        <v>30962</v>
      </c>
      <c r="P124" s="153">
        <f t="shared" si="7"/>
        <v>2178.6</v>
      </c>
      <c r="Q124" s="153">
        <f t="shared" si="7"/>
        <v>20346</v>
      </c>
      <c r="R124" s="153">
        <f t="shared" si="7"/>
        <v>453.40000000000003</v>
      </c>
      <c r="S124" s="153">
        <f t="shared" si="7"/>
        <v>61481</v>
      </c>
      <c r="T124" s="153">
        <f t="shared" si="7"/>
        <v>1206.2</v>
      </c>
      <c r="U124" s="153">
        <f t="shared" si="7"/>
        <v>7350</v>
      </c>
      <c r="V124" s="153">
        <f t="shared" si="7"/>
        <v>1453.6999999999998</v>
      </c>
      <c r="W124" s="153">
        <f t="shared" si="7"/>
        <v>222448</v>
      </c>
      <c r="X124" s="153">
        <f t="shared" si="7"/>
        <v>3602.5</v>
      </c>
      <c r="Y124" s="153">
        <f t="shared" si="7"/>
        <v>0</v>
      </c>
      <c r="Z124" s="153">
        <f t="shared" si="7"/>
        <v>0</v>
      </c>
      <c r="AA124" s="153">
        <f t="shared" si="7"/>
        <v>7200</v>
      </c>
      <c r="AB124" s="153">
        <f t="shared" si="7"/>
        <v>182.2</v>
      </c>
      <c r="AC124" s="153">
        <f t="shared" si="7"/>
        <v>35593</v>
      </c>
      <c r="AD124" s="153">
        <f t="shared" si="7"/>
        <v>159.50000000000003</v>
      </c>
      <c r="AE124" s="153">
        <f t="shared" si="7"/>
        <v>670</v>
      </c>
      <c r="AF124" s="153">
        <f t="shared" si="7"/>
        <v>373.5</v>
      </c>
      <c r="AG124" s="153">
        <f t="shared" si="7"/>
        <v>0</v>
      </c>
      <c r="AH124" s="153">
        <f t="shared" si="7"/>
        <v>0</v>
      </c>
      <c r="AI124" s="153">
        <f t="shared" si="7"/>
        <v>35637.999999999993</v>
      </c>
      <c r="AJ124" s="31"/>
      <c r="AK124" s="31" t="s">
        <v>161</v>
      </c>
      <c r="AL124" s="1" t="s">
        <v>161</v>
      </c>
    </row>
    <row r="125" spans="2:40" ht="25.5" x14ac:dyDescent="0.25">
      <c r="B125" s="162" t="s">
        <v>141</v>
      </c>
      <c r="C125" s="85">
        <v>62225</v>
      </c>
      <c r="D125" s="85">
        <v>294.89999999999998</v>
      </c>
      <c r="E125" s="154">
        <v>3355.5</v>
      </c>
      <c r="F125" s="85">
        <v>421.81099999999998</v>
      </c>
      <c r="G125" s="155">
        <v>12496</v>
      </c>
      <c r="H125" s="85">
        <v>5824.4000000000005</v>
      </c>
      <c r="I125" s="154">
        <v>332</v>
      </c>
      <c r="J125" s="156">
        <v>232.59999999999997</v>
      </c>
      <c r="K125" s="156">
        <v>4441</v>
      </c>
      <c r="L125" s="156">
        <v>435.2</v>
      </c>
      <c r="M125" s="85">
        <v>8517</v>
      </c>
      <c r="N125" s="85">
        <v>562.69999999999993</v>
      </c>
      <c r="O125" s="85">
        <v>1834</v>
      </c>
      <c r="P125" s="85">
        <v>231.65</v>
      </c>
      <c r="Q125" s="85">
        <v>0</v>
      </c>
      <c r="R125" s="85">
        <v>0</v>
      </c>
      <c r="S125" s="85">
        <v>14360</v>
      </c>
      <c r="T125" s="85">
        <v>102.8</v>
      </c>
      <c r="U125" s="85">
        <v>968</v>
      </c>
      <c r="V125" s="85">
        <v>244.12799999999999</v>
      </c>
      <c r="W125" s="85">
        <v>17990</v>
      </c>
      <c r="X125" s="85">
        <v>309</v>
      </c>
      <c r="Y125" s="85">
        <v>0</v>
      </c>
      <c r="Z125" s="85">
        <v>0</v>
      </c>
      <c r="AA125" s="85">
        <v>0</v>
      </c>
      <c r="AB125" s="85">
        <v>0</v>
      </c>
      <c r="AC125" s="85">
        <v>2400</v>
      </c>
      <c r="AD125" s="85">
        <v>11.6</v>
      </c>
      <c r="AE125" s="85">
        <v>50</v>
      </c>
      <c r="AF125" s="85">
        <v>32.53</v>
      </c>
      <c r="AG125" s="85">
        <v>0</v>
      </c>
      <c r="AH125" s="85">
        <v>0</v>
      </c>
      <c r="AI125" s="30">
        <f t="shared" si="3"/>
        <v>8703.3190000000013</v>
      </c>
      <c r="AJ125" s="31"/>
      <c r="AK125" s="31"/>
    </row>
    <row r="126" spans="2:40" ht="25.5" x14ac:dyDescent="0.25">
      <c r="B126" s="24" t="s">
        <v>142</v>
      </c>
      <c r="C126" s="85">
        <v>48800</v>
      </c>
      <c r="D126" s="85">
        <v>348.22785000000005</v>
      </c>
      <c r="E126" s="154">
        <v>1581</v>
      </c>
      <c r="F126" s="85">
        <v>322.56158809999994</v>
      </c>
      <c r="G126" s="155">
        <v>5519</v>
      </c>
      <c r="H126" s="85">
        <v>3273.6007050000003</v>
      </c>
      <c r="I126" s="154">
        <v>77</v>
      </c>
      <c r="J126" s="156">
        <v>92.4</v>
      </c>
      <c r="K126" s="156">
        <v>6989</v>
      </c>
      <c r="L126" s="156">
        <v>548.42402800000002</v>
      </c>
      <c r="M126" s="85">
        <v>2843</v>
      </c>
      <c r="N126" s="85">
        <v>199.639588</v>
      </c>
      <c r="O126" s="85">
        <v>3101</v>
      </c>
      <c r="P126" s="85">
        <v>302.96340490000006</v>
      </c>
      <c r="Q126" s="85">
        <v>1520</v>
      </c>
      <c r="R126" s="85">
        <v>71.617840000000001</v>
      </c>
      <c r="S126" s="85">
        <v>10476</v>
      </c>
      <c r="T126" s="85">
        <v>421.94737000000003</v>
      </c>
      <c r="U126" s="85">
        <v>1243</v>
      </c>
      <c r="V126" s="85">
        <v>248.59814000000003</v>
      </c>
      <c r="W126" s="85">
        <v>31745</v>
      </c>
      <c r="X126" s="85">
        <v>415.93827499999998</v>
      </c>
      <c r="Y126" s="85">
        <v>0</v>
      </c>
      <c r="Z126" s="85">
        <v>0</v>
      </c>
      <c r="AA126" s="85">
        <v>0</v>
      </c>
      <c r="AB126" s="85">
        <v>0</v>
      </c>
      <c r="AC126" s="85">
        <v>910</v>
      </c>
      <c r="AD126" s="85">
        <v>1.5055099999999999</v>
      </c>
      <c r="AE126" s="85">
        <v>14</v>
      </c>
      <c r="AF126" s="85">
        <v>7.7</v>
      </c>
      <c r="AG126" s="85">
        <v>0</v>
      </c>
      <c r="AH126" s="85">
        <v>0</v>
      </c>
      <c r="AI126" s="30">
        <f t="shared" si="3"/>
        <v>6255.1242989999992</v>
      </c>
      <c r="AJ126" s="31"/>
      <c r="AK126" s="31"/>
    </row>
    <row r="127" spans="2:40" ht="25.5" x14ac:dyDescent="0.25">
      <c r="B127" s="24" t="s">
        <v>143</v>
      </c>
      <c r="C127" s="85">
        <v>32326</v>
      </c>
      <c r="D127" s="85">
        <v>620.99999999999989</v>
      </c>
      <c r="E127" s="154">
        <v>310.5</v>
      </c>
      <c r="F127" s="85">
        <v>44.7</v>
      </c>
      <c r="G127" s="155">
        <v>8231</v>
      </c>
      <c r="H127" s="85">
        <v>4607.8999999999996</v>
      </c>
      <c r="I127" s="154">
        <v>184</v>
      </c>
      <c r="J127" s="156">
        <v>145.80000000000001</v>
      </c>
      <c r="K127" s="156">
        <v>2799</v>
      </c>
      <c r="L127" s="156">
        <v>495.2</v>
      </c>
      <c r="M127" s="85">
        <v>3755</v>
      </c>
      <c r="N127" s="85">
        <v>215.39999999999998</v>
      </c>
      <c r="O127" s="85">
        <v>907</v>
      </c>
      <c r="P127" s="85">
        <v>190.20000000000002</v>
      </c>
      <c r="Q127" s="85">
        <v>20</v>
      </c>
      <c r="R127" s="85">
        <v>2.2000000000000002</v>
      </c>
      <c r="S127" s="85">
        <v>8166</v>
      </c>
      <c r="T127" s="85">
        <v>382.91</v>
      </c>
      <c r="U127" s="85">
        <v>1644</v>
      </c>
      <c r="V127" s="85">
        <v>465</v>
      </c>
      <c r="W127" s="85">
        <v>18449</v>
      </c>
      <c r="X127" s="85">
        <v>261.19</v>
      </c>
      <c r="Y127" s="85">
        <v>0</v>
      </c>
      <c r="Z127" s="85">
        <v>0</v>
      </c>
      <c r="AA127" s="85">
        <v>0</v>
      </c>
      <c r="AB127" s="85">
        <v>0</v>
      </c>
      <c r="AC127" s="85">
        <v>9950</v>
      </c>
      <c r="AD127" s="85">
        <v>27.7</v>
      </c>
      <c r="AE127" s="85">
        <v>17</v>
      </c>
      <c r="AF127" s="85">
        <v>5608</v>
      </c>
      <c r="AG127" s="85">
        <v>0</v>
      </c>
      <c r="AH127" s="85">
        <v>0</v>
      </c>
      <c r="AI127" s="30">
        <f t="shared" si="3"/>
        <v>13067.199999999997</v>
      </c>
      <c r="AJ127" s="31"/>
      <c r="AK127" s="31"/>
    </row>
    <row r="128" spans="2:40" x14ac:dyDescent="0.25">
      <c r="B128" s="24" t="s">
        <v>144</v>
      </c>
      <c r="C128" s="85">
        <v>10138</v>
      </c>
      <c r="D128" s="85">
        <v>55.14</v>
      </c>
      <c r="E128" s="154">
        <v>9819.49</v>
      </c>
      <c r="F128" s="85">
        <v>178.78</v>
      </c>
      <c r="G128" s="155">
        <v>9436</v>
      </c>
      <c r="H128" s="85">
        <v>2980</v>
      </c>
      <c r="I128" s="154">
        <v>406</v>
      </c>
      <c r="J128" s="156">
        <v>1528.9</v>
      </c>
      <c r="K128" s="156">
        <v>6315</v>
      </c>
      <c r="L128" s="156">
        <v>678.5</v>
      </c>
      <c r="M128" s="85">
        <v>1552</v>
      </c>
      <c r="N128" s="85">
        <v>85.2</v>
      </c>
      <c r="O128" s="85">
        <v>11622</v>
      </c>
      <c r="P128" s="85">
        <v>2663</v>
      </c>
      <c r="Q128" s="85">
        <v>200</v>
      </c>
      <c r="R128" s="85">
        <v>47.2</v>
      </c>
      <c r="S128" s="85">
        <v>20016</v>
      </c>
      <c r="T128" s="85">
        <v>491.18</v>
      </c>
      <c r="U128" s="85">
        <v>947</v>
      </c>
      <c r="V128" s="85">
        <v>204.45</v>
      </c>
      <c r="W128" s="85">
        <v>11477</v>
      </c>
      <c r="X128" s="85">
        <v>162.44000000000003</v>
      </c>
      <c r="Y128" s="85">
        <v>24.490000000000006</v>
      </c>
      <c r="Z128" s="85">
        <v>10.18</v>
      </c>
      <c r="AA128" s="85">
        <v>0</v>
      </c>
      <c r="AB128" s="85">
        <v>0</v>
      </c>
      <c r="AC128" s="85">
        <v>9705</v>
      </c>
      <c r="AD128" s="85">
        <v>25.84</v>
      </c>
      <c r="AE128" s="85">
        <v>24</v>
      </c>
      <c r="AF128" s="85">
        <v>11.3</v>
      </c>
      <c r="AG128" s="85">
        <v>0</v>
      </c>
      <c r="AH128" s="85">
        <v>0</v>
      </c>
      <c r="AI128" s="30">
        <f t="shared" si="3"/>
        <v>9122.11</v>
      </c>
      <c r="AJ128" s="31"/>
      <c r="AK128" s="31"/>
      <c r="AL128" s="1" t="s">
        <v>161</v>
      </c>
    </row>
    <row r="129" spans="2:40" x14ac:dyDescent="0.25">
      <c r="B129" s="24" t="s">
        <v>145</v>
      </c>
      <c r="C129" s="85">
        <v>67278</v>
      </c>
      <c r="D129" s="85">
        <v>1236.239</v>
      </c>
      <c r="E129" s="154">
        <v>377.48500000000001</v>
      </c>
      <c r="F129" s="85">
        <v>154.88334749999999</v>
      </c>
      <c r="G129" s="155">
        <v>6523</v>
      </c>
      <c r="H129" s="85">
        <v>5325.75</v>
      </c>
      <c r="I129" s="154">
        <v>133</v>
      </c>
      <c r="J129" s="156">
        <v>152.94999999999999</v>
      </c>
      <c r="K129" s="156">
        <v>2926</v>
      </c>
      <c r="L129" s="156">
        <v>727.25</v>
      </c>
      <c r="M129" s="85">
        <v>7531</v>
      </c>
      <c r="N129" s="85">
        <v>531.072</v>
      </c>
      <c r="O129" s="85">
        <v>566</v>
      </c>
      <c r="P129" s="85">
        <v>60.8</v>
      </c>
      <c r="Q129" s="85">
        <v>0</v>
      </c>
      <c r="R129" s="85">
        <v>0</v>
      </c>
      <c r="S129" s="85">
        <v>18314</v>
      </c>
      <c r="T129" s="85">
        <v>178.68619999999999</v>
      </c>
      <c r="U129" s="85">
        <v>1905</v>
      </c>
      <c r="V129" s="85">
        <v>424.20000000000005</v>
      </c>
      <c r="W129" s="85">
        <v>37291</v>
      </c>
      <c r="X129" s="85">
        <v>600.56467999999995</v>
      </c>
      <c r="Y129" s="85">
        <v>0</v>
      </c>
      <c r="Z129" s="85">
        <v>0</v>
      </c>
      <c r="AA129" s="85">
        <v>0</v>
      </c>
      <c r="AB129" s="85">
        <v>0</v>
      </c>
      <c r="AC129" s="85">
        <v>3093</v>
      </c>
      <c r="AD129" s="85">
        <v>7.51</v>
      </c>
      <c r="AE129" s="85">
        <v>111</v>
      </c>
      <c r="AF129" s="85">
        <v>56.832000000000008</v>
      </c>
      <c r="AG129" s="85">
        <v>0</v>
      </c>
      <c r="AH129" s="85">
        <v>0</v>
      </c>
      <c r="AI129" s="30">
        <f t="shared" si="3"/>
        <v>9456.7372274999998</v>
      </c>
      <c r="AJ129" s="31" t="s">
        <v>161</v>
      </c>
      <c r="AK129" s="31"/>
      <c r="AL129" s="1" t="s">
        <v>161</v>
      </c>
    </row>
    <row r="130" spans="2:40" ht="15.75" customHeight="1" x14ac:dyDescent="0.25">
      <c r="B130" s="24" t="s">
        <v>146</v>
      </c>
      <c r="C130" s="85">
        <v>54400</v>
      </c>
      <c r="D130" s="85">
        <v>239.3</v>
      </c>
      <c r="E130" s="154">
        <v>20699.259999999998</v>
      </c>
      <c r="F130" s="85">
        <v>48.635999999999996</v>
      </c>
      <c r="G130" s="155">
        <v>14434</v>
      </c>
      <c r="H130" s="85">
        <v>7559.34</v>
      </c>
      <c r="I130" s="154">
        <v>326</v>
      </c>
      <c r="J130" s="156">
        <v>262.40999999999991</v>
      </c>
      <c r="K130" s="156">
        <v>9958</v>
      </c>
      <c r="L130" s="156">
        <v>998.12900000000002</v>
      </c>
      <c r="M130" s="85">
        <v>16424</v>
      </c>
      <c r="N130" s="85">
        <v>1104.02</v>
      </c>
      <c r="O130" s="85">
        <v>220</v>
      </c>
      <c r="P130" s="85">
        <v>85.8</v>
      </c>
      <c r="Q130" s="85">
        <v>670</v>
      </c>
      <c r="R130" s="85">
        <v>58.599999999999994</v>
      </c>
      <c r="S130" s="85">
        <v>5990</v>
      </c>
      <c r="T130" s="85">
        <v>108.91799999999999</v>
      </c>
      <c r="U130" s="85">
        <v>1793</v>
      </c>
      <c r="V130" s="85">
        <v>375.92699999999996</v>
      </c>
      <c r="W130" s="85">
        <v>6622</v>
      </c>
      <c r="X130" s="85">
        <v>57.195</v>
      </c>
      <c r="Y130" s="85">
        <v>0</v>
      </c>
      <c r="Z130" s="85">
        <v>0</v>
      </c>
      <c r="AA130" s="85">
        <v>0</v>
      </c>
      <c r="AB130" s="85">
        <v>0</v>
      </c>
      <c r="AC130" s="85">
        <v>7000</v>
      </c>
      <c r="AD130" s="85">
        <v>63</v>
      </c>
      <c r="AE130" s="85">
        <v>137</v>
      </c>
      <c r="AF130" s="85">
        <v>30.299999999999997</v>
      </c>
      <c r="AG130" s="85">
        <v>0</v>
      </c>
      <c r="AH130" s="85">
        <v>0</v>
      </c>
      <c r="AI130" s="30">
        <f t="shared" si="3"/>
        <v>10991.574999999999</v>
      </c>
      <c r="AJ130" s="31"/>
      <c r="AK130" s="31"/>
      <c r="AL130" s="1" t="s">
        <v>161</v>
      </c>
      <c r="AM130" s="1" t="s">
        <v>161</v>
      </c>
    </row>
    <row r="131" spans="2:40" ht="15.75" thickBot="1" x14ac:dyDescent="0.3">
      <c r="B131" s="24" t="s">
        <v>147</v>
      </c>
      <c r="C131" s="85">
        <v>11360</v>
      </c>
      <c r="D131" s="85">
        <v>97.4</v>
      </c>
      <c r="E131" s="154">
        <v>9990</v>
      </c>
      <c r="F131" s="85">
        <v>12</v>
      </c>
      <c r="G131" s="155">
        <v>1160</v>
      </c>
      <c r="H131" s="85">
        <v>947.30000000000007</v>
      </c>
      <c r="I131" s="154">
        <v>14</v>
      </c>
      <c r="J131" s="156">
        <v>5.6</v>
      </c>
      <c r="K131" s="156">
        <v>1300</v>
      </c>
      <c r="L131" s="156">
        <v>119.5</v>
      </c>
      <c r="M131" s="85">
        <v>614</v>
      </c>
      <c r="N131" s="85">
        <v>145.80000000000001</v>
      </c>
      <c r="O131" s="85">
        <v>920</v>
      </c>
      <c r="P131" s="85">
        <v>349.6</v>
      </c>
      <c r="Q131" s="85">
        <v>0</v>
      </c>
      <c r="R131" s="85">
        <v>0</v>
      </c>
      <c r="S131" s="85">
        <v>3000</v>
      </c>
      <c r="T131" s="85">
        <v>16.100000000000001</v>
      </c>
      <c r="U131" s="85">
        <v>240</v>
      </c>
      <c r="V131" s="85">
        <v>65.400000000000006</v>
      </c>
      <c r="W131" s="85">
        <v>4635</v>
      </c>
      <c r="X131" s="85">
        <v>48.400000000000006</v>
      </c>
      <c r="Y131" s="85">
        <v>0</v>
      </c>
      <c r="Z131" s="85">
        <v>0</v>
      </c>
      <c r="AA131" s="85">
        <v>0</v>
      </c>
      <c r="AB131" s="85">
        <v>0</v>
      </c>
      <c r="AC131" s="85">
        <v>0</v>
      </c>
      <c r="AD131" s="85">
        <v>0</v>
      </c>
      <c r="AE131" s="85">
        <v>0</v>
      </c>
      <c r="AF131" s="85">
        <v>0</v>
      </c>
      <c r="AG131" s="85">
        <v>0</v>
      </c>
      <c r="AH131" s="85">
        <v>0</v>
      </c>
      <c r="AI131" s="30">
        <f t="shared" si="3"/>
        <v>1807.1</v>
      </c>
      <c r="AJ131" s="31"/>
      <c r="AK131" s="31"/>
    </row>
    <row r="132" spans="2:40" ht="15.75" thickBot="1" x14ac:dyDescent="0.3">
      <c r="B132" s="106" t="s">
        <v>148</v>
      </c>
      <c r="C132" s="153">
        <f>SUM(C125:C131)</f>
        <v>286527</v>
      </c>
      <c r="D132" s="153">
        <f t="shared" ref="D132:AI132" si="8">SUM(D125:D131)</f>
        <v>2892.20685</v>
      </c>
      <c r="E132" s="153">
        <f t="shared" si="8"/>
        <v>46133.235000000001</v>
      </c>
      <c r="F132" s="153">
        <f t="shared" si="8"/>
        <v>1183.3719355999999</v>
      </c>
      <c r="G132" s="153">
        <f t="shared" si="8"/>
        <v>57799</v>
      </c>
      <c r="H132" s="153">
        <f t="shared" si="8"/>
        <v>30518.290704999999</v>
      </c>
      <c r="I132" s="153">
        <f t="shared" si="8"/>
        <v>1472</v>
      </c>
      <c r="J132" s="153">
        <f t="shared" si="8"/>
        <v>2420.66</v>
      </c>
      <c r="K132" s="153">
        <f t="shared" si="8"/>
        <v>34728</v>
      </c>
      <c r="L132" s="153">
        <f t="shared" si="8"/>
        <v>4002.2030279999999</v>
      </c>
      <c r="M132" s="153">
        <f t="shared" si="8"/>
        <v>41236</v>
      </c>
      <c r="N132" s="153">
        <f t="shared" si="8"/>
        <v>2843.831588</v>
      </c>
      <c r="O132" s="153">
        <f t="shared" si="8"/>
        <v>19170</v>
      </c>
      <c r="P132" s="153">
        <f t="shared" si="8"/>
        <v>3884.0134049000003</v>
      </c>
      <c r="Q132" s="153">
        <f t="shared" si="8"/>
        <v>2410</v>
      </c>
      <c r="R132" s="153">
        <f t="shared" si="8"/>
        <v>179.61784</v>
      </c>
      <c r="S132" s="153">
        <f t="shared" si="8"/>
        <v>80322</v>
      </c>
      <c r="T132" s="153">
        <f t="shared" si="8"/>
        <v>1702.5415700000001</v>
      </c>
      <c r="U132" s="153">
        <f t="shared" si="8"/>
        <v>8740</v>
      </c>
      <c r="V132" s="153">
        <f t="shared" si="8"/>
        <v>2027.7031400000001</v>
      </c>
      <c r="W132" s="153">
        <f t="shared" si="8"/>
        <v>128209</v>
      </c>
      <c r="X132" s="153">
        <f t="shared" si="8"/>
        <v>1854.7279550000001</v>
      </c>
      <c r="Y132" s="153">
        <f t="shared" si="8"/>
        <v>24.490000000000006</v>
      </c>
      <c r="Z132" s="153">
        <f t="shared" si="8"/>
        <v>10.18</v>
      </c>
      <c r="AA132" s="153">
        <f t="shared" si="8"/>
        <v>0</v>
      </c>
      <c r="AB132" s="153">
        <f t="shared" si="8"/>
        <v>0</v>
      </c>
      <c r="AC132" s="153">
        <f t="shared" si="8"/>
        <v>33058</v>
      </c>
      <c r="AD132" s="153">
        <f t="shared" si="8"/>
        <v>137.15550999999999</v>
      </c>
      <c r="AE132" s="153">
        <f t="shared" si="8"/>
        <v>353</v>
      </c>
      <c r="AF132" s="153">
        <f t="shared" si="8"/>
        <v>5746.6620000000003</v>
      </c>
      <c r="AG132" s="153">
        <f t="shared" si="8"/>
        <v>0</v>
      </c>
      <c r="AH132" s="153">
        <f t="shared" si="8"/>
        <v>0</v>
      </c>
      <c r="AI132" s="153">
        <f t="shared" si="8"/>
        <v>59403.165526499994</v>
      </c>
      <c r="AJ132" s="31"/>
      <c r="AK132" s="31"/>
    </row>
    <row r="133" spans="2:40" x14ac:dyDescent="0.25">
      <c r="B133" s="81" t="s">
        <v>149</v>
      </c>
      <c r="C133" s="163">
        <v>9480</v>
      </c>
      <c r="D133" s="164">
        <v>420.6</v>
      </c>
      <c r="E133" s="165">
        <v>13751</v>
      </c>
      <c r="F133" s="164">
        <v>30.5</v>
      </c>
      <c r="G133" s="165">
        <v>1190</v>
      </c>
      <c r="H133" s="164">
        <v>681.4</v>
      </c>
      <c r="I133" s="165">
        <v>2</v>
      </c>
      <c r="J133" s="164">
        <v>3</v>
      </c>
      <c r="K133" s="164">
        <v>6777</v>
      </c>
      <c r="L133" s="164">
        <v>848.3</v>
      </c>
      <c r="M133" s="164">
        <v>1896</v>
      </c>
      <c r="N133" s="164">
        <v>202.1</v>
      </c>
      <c r="O133" s="164">
        <v>149</v>
      </c>
      <c r="P133" s="164">
        <v>56.6</v>
      </c>
      <c r="Q133" s="164">
        <v>2058</v>
      </c>
      <c r="R133" s="164">
        <v>73</v>
      </c>
      <c r="S133" s="166">
        <v>2084</v>
      </c>
      <c r="T133" s="166">
        <v>76.5</v>
      </c>
      <c r="U133" s="166">
        <v>1174</v>
      </c>
      <c r="V133" s="166">
        <v>360.4</v>
      </c>
      <c r="W133" s="166">
        <v>4743</v>
      </c>
      <c r="X133" s="166">
        <v>73.400000000000006</v>
      </c>
      <c r="Y133" s="166">
        <v>0</v>
      </c>
      <c r="Z133" s="166">
        <v>0</v>
      </c>
      <c r="AA133" s="166">
        <v>0</v>
      </c>
      <c r="AB133" s="166">
        <v>0</v>
      </c>
      <c r="AC133" s="166">
        <v>615</v>
      </c>
      <c r="AD133" s="166">
        <v>3.3</v>
      </c>
      <c r="AE133" s="166">
        <v>22</v>
      </c>
      <c r="AF133" s="166">
        <v>17.600000000000001</v>
      </c>
      <c r="AG133" s="166">
        <v>0</v>
      </c>
      <c r="AH133" s="166">
        <v>0</v>
      </c>
      <c r="AI133" s="30">
        <f t="shared" si="3"/>
        <v>2846.7000000000003</v>
      </c>
      <c r="AJ133" s="31"/>
      <c r="AK133" s="31"/>
    </row>
    <row r="134" spans="2:40" x14ac:dyDescent="0.25">
      <c r="B134" s="81" t="s">
        <v>150</v>
      </c>
      <c r="C134" s="163">
        <v>64370</v>
      </c>
      <c r="D134" s="163">
        <v>120.3</v>
      </c>
      <c r="E134" s="167">
        <v>26</v>
      </c>
      <c r="F134" s="163">
        <v>11.4</v>
      </c>
      <c r="G134" s="167">
        <v>469</v>
      </c>
      <c r="H134" s="163">
        <v>211.7</v>
      </c>
      <c r="I134" s="167">
        <v>605</v>
      </c>
      <c r="J134" s="163">
        <v>473.2</v>
      </c>
      <c r="K134" s="163">
        <v>667</v>
      </c>
      <c r="L134" s="163">
        <v>105.7</v>
      </c>
      <c r="M134" s="163">
        <v>1187</v>
      </c>
      <c r="N134" s="163">
        <v>141.19999999999999</v>
      </c>
      <c r="O134" s="168">
        <v>140</v>
      </c>
      <c r="P134" s="169">
        <v>31</v>
      </c>
      <c r="Q134" s="163">
        <v>2216</v>
      </c>
      <c r="R134" s="163">
        <v>127.2</v>
      </c>
      <c r="S134" s="163">
        <v>17100</v>
      </c>
      <c r="T134" s="163">
        <v>20</v>
      </c>
      <c r="U134" s="163">
        <v>242</v>
      </c>
      <c r="V134" s="163">
        <v>74.099999999999994</v>
      </c>
      <c r="W134" s="163">
        <v>4400</v>
      </c>
      <c r="X134" s="163">
        <v>34</v>
      </c>
      <c r="Y134" s="163">
        <v>0</v>
      </c>
      <c r="Z134" s="163">
        <v>0</v>
      </c>
      <c r="AA134" s="163">
        <v>0</v>
      </c>
      <c r="AB134" s="163">
        <v>0</v>
      </c>
      <c r="AC134" s="163">
        <v>118</v>
      </c>
      <c r="AD134" s="163">
        <v>529</v>
      </c>
      <c r="AE134" s="163">
        <v>47</v>
      </c>
      <c r="AF134" s="163">
        <v>20.100000000000001</v>
      </c>
      <c r="AG134" s="163">
        <v>0</v>
      </c>
      <c r="AH134" s="163">
        <v>0</v>
      </c>
      <c r="AI134" s="30">
        <f t="shared" si="3"/>
        <v>1898.8999999999999</v>
      </c>
      <c r="AJ134" s="31"/>
      <c r="AK134" s="31"/>
      <c r="AL134" s="1" t="s">
        <v>161</v>
      </c>
      <c r="AM134" s="1" t="s">
        <v>161</v>
      </c>
    </row>
    <row r="135" spans="2:40" x14ac:dyDescent="0.25">
      <c r="B135" s="24" t="s">
        <v>151</v>
      </c>
      <c r="C135" s="163">
        <v>30879</v>
      </c>
      <c r="D135" s="163">
        <v>65.7</v>
      </c>
      <c r="E135" s="167">
        <v>1535</v>
      </c>
      <c r="F135" s="163">
        <v>183.8</v>
      </c>
      <c r="G135" s="167">
        <v>4182</v>
      </c>
      <c r="H135" s="163">
        <v>927.3</v>
      </c>
      <c r="I135" s="167">
        <v>0</v>
      </c>
      <c r="J135" s="163">
        <v>0</v>
      </c>
      <c r="K135" s="163">
        <v>228</v>
      </c>
      <c r="L135" s="163">
        <v>34.799999999999997</v>
      </c>
      <c r="M135" s="163">
        <v>283</v>
      </c>
      <c r="N135" s="163">
        <v>25.2</v>
      </c>
      <c r="O135" s="163">
        <v>881</v>
      </c>
      <c r="P135" s="163">
        <v>82.8</v>
      </c>
      <c r="Q135" s="163">
        <v>13</v>
      </c>
      <c r="R135" s="163">
        <v>1.3</v>
      </c>
      <c r="S135" s="163">
        <v>45530</v>
      </c>
      <c r="T135" s="163">
        <v>56.8</v>
      </c>
      <c r="U135" s="163">
        <v>651</v>
      </c>
      <c r="V135" s="163">
        <v>127.4</v>
      </c>
      <c r="W135" s="163">
        <v>53570</v>
      </c>
      <c r="X135" s="163">
        <v>794.7</v>
      </c>
      <c r="Y135" s="163">
        <v>0</v>
      </c>
      <c r="Z135" s="163">
        <v>0</v>
      </c>
      <c r="AA135" s="163">
        <v>0</v>
      </c>
      <c r="AB135" s="163">
        <v>0</v>
      </c>
      <c r="AC135" s="163">
        <v>6645</v>
      </c>
      <c r="AD135" s="163">
        <v>16.5</v>
      </c>
      <c r="AE135" s="163">
        <v>0</v>
      </c>
      <c r="AF135" s="163">
        <v>0</v>
      </c>
      <c r="AG135" s="163">
        <v>0</v>
      </c>
      <c r="AH135" s="163">
        <v>0</v>
      </c>
      <c r="AI135" s="30">
        <f t="shared" ref="AI135:AI142" si="9">D135+F135+H135+J135+L135+N135+P135+R135+T135+V135+X135+Z135+AB135+AD135+AF135+AH135</f>
        <v>2316.3000000000002</v>
      </c>
      <c r="AJ135" s="31"/>
      <c r="AK135" s="31"/>
      <c r="AN135" s="1" t="s">
        <v>161</v>
      </c>
    </row>
    <row r="136" spans="2:40" x14ac:dyDescent="0.25">
      <c r="B136" s="24" t="s">
        <v>152</v>
      </c>
      <c r="C136" s="163">
        <v>34250</v>
      </c>
      <c r="D136" s="163">
        <v>153.5</v>
      </c>
      <c r="E136" s="167">
        <v>352</v>
      </c>
      <c r="F136" s="163">
        <v>54.6</v>
      </c>
      <c r="G136" s="167">
        <v>6019</v>
      </c>
      <c r="H136" s="163">
        <v>1844.4</v>
      </c>
      <c r="I136" s="167">
        <v>128</v>
      </c>
      <c r="J136" s="163">
        <v>92.8</v>
      </c>
      <c r="K136" s="163">
        <v>1430</v>
      </c>
      <c r="L136" s="163">
        <v>140.80000000000001</v>
      </c>
      <c r="M136" s="163">
        <v>2850</v>
      </c>
      <c r="N136" s="163">
        <v>116.6</v>
      </c>
      <c r="O136" s="163">
        <v>0</v>
      </c>
      <c r="P136" s="163">
        <v>0</v>
      </c>
      <c r="Q136" s="163">
        <v>0</v>
      </c>
      <c r="R136" s="163">
        <v>0</v>
      </c>
      <c r="S136" s="163">
        <v>2500</v>
      </c>
      <c r="T136" s="163">
        <v>3.9</v>
      </c>
      <c r="U136" s="163">
        <v>1108</v>
      </c>
      <c r="V136" s="163">
        <v>257.10000000000002</v>
      </c>
      <c r="W136" s="163">
        <v>24150</v>
      </c>
      <c r="X136" s="163">
        <v>238.9</v>
      </c>
      <c r="Y136" s="163">
        <v>0</v>
      </c>
      <c r="Z136" s="163">
        <v>0</v>
      </c>
      <c r="AA136" s="163">
        <v>0</v>
      </c>
      <c r="AB136" s="163">
        <v>0</v>
      </c>
      <c r="AC136" s="163">
        <v>6200</v>
      </c>
      <c r="AD136" s="163">
        <v>12.6</v>
      </c>
      <c r="AE136" s="163">
        <v>72</v>
      </c>
      <c r="AF136" s="163">
        <v>34.6</v>
      </c>
      <c r="AG136" s="163">
        <v>0</v>
      </c>
      <c r="AH136" s="163">
        <v>0</v>
      </c>
      <c r="AI136" s="30">
        <f t="shared" si="9"/>
        <v>2949.8</v>
      </c>
      <c r="AJ136" s="31"/>
      <c r="AK136" s="31"/>
      <c r="AL136" s="1" t="s">
        <v>161</v>
      </c>
      <c r="AM136" s="1" t="s">
        <v>161</v>
      </c>
      <c r="AN136" s="1" t="s">
        <v>161</v>
      </c>
    </row>
    <row r="137" spans="2:40" s="170" customFormat="1" x14ac:dyDescent="0.25">
      <c r="B137" s="160" t="s">
        <v>153</v>
      </c>
      <c r="C137" s="163">
        <v>17416</v>
      </c>
      <c r="D137" s="171">
        <v>274.8</v>
      </c>
      <c r="E137" s="172">
        <v>217</v>
      </c>
      <c r="F137" s="171">
        <v>36.1</v>
      </c>
      <c r="G137" s="173">
        <v>819</v>
      </c>
      <c r="H137" s="171">
        <v>284.39999999999998</v>
      </c>
      <c r="I137" s="173">
        <v>19</v>
      </c>
      <c r="J137" s="171">
        <v>34.9</v>
      </c>
      <c r="K137" s="171">
        <v>197</v>
      </c>
      <c r="L137" s="171">
        <v>41.7</v>
      </c>
      <c r="M137" s="171">
        <v>0</v>
      </c>
      <c r="N137" s="171">
        <v>0</v>
      </c>
      <c r="O137" s="171">
        <v>499</v>
      </c>
      <c r="P137" s="171">
        <v>104.8</v>
      </c>
      <c r="Q137" s="171">
        <v>3582</v>
      </c>
      <c r="R137" s="171">
        <v>169.6</v>
      </c>
      <c r="S137" s="171">
        <v>0</v>
      </c>
      <c r="T137" s="171">
        <v>0</v>
      </c>
      <c r="U137" s="171">
        <v>314</v>
      </c>
      <c r="V137" s="171">
        <v>38.9</v>
      </c>
      <c r="W137" s="171">
        <v>5430</v>
      </c>
      <c r="X137" s="171">
        <v>86.1</v>
      </c>
      <c r="Y137" s="171">
        <v>0</v>
      </c>
      <c r="Z137" s="171">
        <v>0</v>
      </c>
      <c r="AA137" s="171">
        <v>0</v>
      </c>
      <c r="AB137" s="171">
        <v>0</v>
      </c>
      <c r="AC137" s="171">
        <v>275</v>
      </c>
      <c r="AD137" s="171">
        <v>0.7</v>
      </c>
      <c r="AE137" s="171">
        <v>0</v>
      </c>
      <c r="AF137" s="171">
        <v>0</v>
      </c>
      <c r="AG137" s="171">
        <v>0</v>
      </c>
      <c r="AH137" s="171">
        <v>0</v>
      </c>
      <c r="AI137" s="30">
        <f t="shared" si="9"/>
        <v>1072</v>
      </c>
      <c r="AJ137" s="31"/>
      <c r="AK137" s="31" t="s">
        <v>161</v>
      </c>
      <c r="AL137" s="170" t="s">
        <v>161</v>
      </c>
      <c r="AM137" s="170" t="s">
        <v>161</v>
      </c>
    </row>
    <row r="138" spans="2:40" s="170" customFormat="1" x14ac:dyDescent="0.25">
      <c r="B138" s="38" t="s">
        <v>154</v>
      </c>
      <c r="C138" s="163">
        <v>4999</v>
      </c>
      <c r="D138" s="171">
        <v>42.6</v>
      </c>
      <c r="E138" s="173">
        <v>1563</v>
      </c>
      <c r="F138" s="171">
        <v>200.9</v>
      </c>
      <c r="G138" s="173">
        <v>13</v>
      </c>
      <c r="H138" s="171">
        <v>6.5</v>
      </c>
      <c r="I138" s="173">
        <v>140</v>
      </c>
      <c r="J138" s="171">
        <v>92.4</v>
      </c>
      <c r="K138" s="171">
        <v>84</v>
      </c>
      <c r="L138" s="171">
        <v>12</v>
      </c>
      <c r="M138" s="171">
        <v>606</v>
      </c>
      <c r="N138" s="171">
        <v>102.1</v>
      </c>
      <c r="O138" s="171">
        <v>1183</v>
      </c>
      <c r="P138" s="171">
        <v>464</v>
      </c>
      <c r="Q138" s="171">
        <v>271</v>
      </c>
      <c r="R138" s="171">
        <v>14.8</v>
      </c>
      <c r="S138" s="171">
        <v>1552</v>
      </c>
      <c r="T138" s="171">
        <v>3.8</v>
      </c>
      <c r="U138" s="171">
        <v>267</v>
      </c>
      <c r="V138" s="171">
        <v>41</v>
      </c>
      <c r="W138" s="171">
        <v>3746</v>
      </c>
      <c r="X138" s="171">
        <v>28.7</v>
      </c>
      <c r="Y138" s="171">
        <v>0</v>
      </c>
      <c r="Z138" s="171">
        <v>0</v>
      </c>
      <c r="AA138" s="171">
        <v>0</v>
      </c>
      <c r="AB138" s="171">
        <v>0</v>
      </c>
      <c r="AC138" s="171">
        <v>1504</v>
      </c>
      <c r="AD138" s="171">
        <v>6.6</v>
      </c>
      <c r="AE138" s="171">
        <v>0</v>
      </c>
      <c r="AF138" s="171">
        <v>0</v>
      </c>
      <c r="AG138" s="171">
        <v>0</v>
      </c>
      <c r="AH138" s="171">
        <v>0</v>
      </c>
      <c r="AI138" s="30">
        <f t="shared" si="9"/>
        <v>1015.4</v>
      </c>
      <c r="AJ138" s="31"/>
      <c r="AK138" s="31"/>
      <c r="AM138" s="170" t="s">
        <v>161</v>
      </c>
    </row>
    <row r="139" spans="2:40" s="170" customFormat="1" x14ac:dyDescent="0.25">
      <c r="B139" s="160" t="s">
        <v>155</v>
      </c>
      <c r="C139" s="163">
        <v>53000</v>
      </c>
      <c r="D139" s="171">
        <v>658.7</v>
      </c>
      <c r="E139" s="173">
        <v>447</v>
      </c>
      <c r="F139" s="171">
        <v>58.1</v>
      </c>
      <c r="G139" s="173">
        <v>2600</v>
      </c>
      <c r="H139" s="171">
        <v>1042.4000000000001</v>
      </c>
      <c r="I139" s="173">
        <v>123</v>
      </c>
      <c r="J139" s="171">
        <v>44.3</v>
      </c>
      <c r="K139" s="171">
        <v>440</v>
      </c>
      <c r="L139" s="171">
        <v>110.8</v>
      </c>
      <c r="M139" s="171">
        <v>750</v>
      </c>
      <c r="N139" s="171">
        <v>55.1</v>
      </c>
      <c r="O139" s="171">
        <v>125</v>
      </c>
      <c r="P139" s="171">
        <v>32.200000000000003</v>
      </c>
      <c r="Q139" s="171">
        <v>4300</v>
      </c>
      <c r="R139" s="171">
        <v>90.3</v>
      </c>
      <c r="S139" s="171">
        <v>5000</v>
      </c>
      <c r="T139" s="171">
        <v>5.5</v>
      </c>
      <c r="U139" s="171">
        <v>773</v>
      </c>
      <c r="V139" s="171">
        <v>153.69999999999999</v>
      </c>
      <c r="W139" s="171">
        <v>11905</v>
      </c>
      <c r="X139" s="171">
        <v>87.6</v>
      </c>
      <c r="Y139" s="171">
        <v>32</v>
      </c>
      <c r="Z139" s="171">
        <v>12.5</v>
      </c>
      <c r="AA139" s="171">
        <v>500</v>
      </c>
      <c r="AB139" s="171">
        <v>25.4</v>
      </c>
      <c r="AC139" s="171">
        <v>6150</v>
      </c>
      <c r="AD139" s="171">
        <v>18.3</v>
      </c>
      <c r="AE139" s="171">
        <v>3</v>
      </c>
      <c r="AF139" s="171">
        <v>1.5</v>
      </c>
      <c r="AG139" s="171"/>
      <c r="AH139" s="171">
        <v>0</v>
      </c>
      <c r="AI139" s="30">
        <f t="shared" si="9"/>
        <v>2396.4</v>
      </c>
      <c r="AJ139" s="31"/>
      <c r="AK139" s="31"/>
      <c r="AL139" s="170" t="s">
        <v>161</v>
      </c>
    </row>
    <row r="140" spans="2:40" s="170" customFormat="1" ht="15.75" thickBot="1" x14ac:dyDescent="0.3">
      <c r="B140" s="38" t="s">
        <v>156</v>
      </c>
      <c r="C140" s="163">
        <v>17300</v>
      </c>
      <c r="D140" s="171">
        <v>320.39999999999998</v>
      </c>
      <c r="E140" s="173">
        <v>44</v>
      </c>
      <c r="F140" s="171">
        <v>16</v>
      </c>
      <c r="G140" s="173">
        <v>691</v>
      </c>
      <c r="H140" s="171">
        <v>230.5</v>
      </c>
      <c r="I140" s="173">
        <v>487</v>
      </c>
      <c r="J140" s="171">
        <v>340.9</v>
      </c>
      <c r="K140" s="171">
        <v>1118</v>
      </c>
      <c r="L140" s="171">
        <v>160.80000000000001</v>
      </c>
      <c r="M140" s="171">
        <v>200</v>
      </c>
      <c r="N140" s="171">
        <v>10.199999999999999</v>
      </c>
      <c r="O140" s="171">
        <v>183</v>
      </c>
      <c r="P140" s="171">
        <v>16.5</v>
      </c>
      <c r="Q140" s="171">
        <v>1010</v>
      </c>
      <c r="R140" s="171">
        <v>15.1</v>
      </c>
      <c r="S140" s="171">
        <v>1000</v>
      </c>
      <c r="T140" s="171">
        <v>50.3</v>
      </c>
      <c r="U140" s="171">
        <v>614</v>
      </c>
      <c r="V140" s="171">
        <v>131.9</v>
      </c>
      <c r="W140" s="171">
        <v>1550</v>
      </c>
      <c r="X140" s="171">
        <v>88.7</v>
      </c>
      <c r="Y140" s="171">
        <v>0</v>
      </c>
      <c r="Z140" s="171">
        <v>0</v>
      </c>
      <c r="AA140" s="171">
        <v>0</v>
      </c>
      <c r="AB140" s="171">
        <v>0</v>
      </c>
      <c r="AC140" s="171">
        <v>1200</v>
      </c>
      <c r="AD140" s="171">
        <v>6</v>
      </c>
      <c r="AE140" s="171">
        <v>0</v>
      </c>
      <c r="AF140" s="171">
        <v>0</v>
      </c>
      <c r="AG140" s="171">
        <v>0</v>
      </c>
      <c r="AH140" s="171">
        <v>0</v>
      </c>
      <c r="AI140" s="30">
        <f t="shared" si="9"/>
        <v>1387.3</v>
      </c>
      <c r="AJ140" s="31"/>
      <c r="AK140" s="31"/>
      <c r="AM140" s="170" t="s">
        <v>161</v>
      </c>
    </row>
    <row r="141" spans="2:40" ht="15.75" thickBot="1" x14ac:dyDescent="0.3">
      <c r="B141" s="174" t="s">
        <v>157</v>
      </c>
      <c r="C141" s="175">
        <f>SUM(C133:C140)</f>
        <v>231694</v>
      </c>
      <c r="D141" s="175">
        <f t="shared" ref="D141:AI141" si="10">SUM(D133:D140)</f>
        <v>2056.6</v>
      </c>
      <c r="E141" s="175">
        <f t="shared" si="10"/>
        <v>17935</v>
      </c>
      <c r="F141" s="175">
        <f t="shared" si="10"/>
        <v>591.40000000000009</v>
      </c>
      <c r="G141" s="175">
        <f t="shared" si="10"/>
        <v>15983</v>
      </c>
      <c r="H141" s="175">
        <f t="shared" si="10"/>
        <v>5228.6000000000004</v>
      </c>
      <c r="I141" s="175">
        <f t="shared" si="10"/>
        <v>1504</v>
      </c>
      <c r="J141" s="175">
        <f t="shared" si="10"/>
        <v>1081.5</v>
      </c>
      <c r="K141" s="175">
        <f t="shared" si="10"/>
        <v>10941</v>
      </c>
      <c r="L141" s="175">
        <f t="shared" si="10"/>
        <v>1454.8999999999999</v>
      </c>
      <c r="M141" s="175">
        <f t="shared" si="10"/>
        <v>7772</v>
      </c>
      <c r="N141" s="175">
        <f t="shared" si="10"/>
        <v>652.5</v>
      </c>
      <c r="O141" s="175">
        <f t="shared" si="10"/>
        <v>3160</v>
      </c>
      <c r="P141" s="175">
        <f t="shared" si="10"/>
        <v>787.90000000000009</v>
      </c>
      <c r="Q141" s="175">
        <f t="shared" si="10"/>
        <v>13450</v>
      </c>
      <c r="R141" s="175">
        <f t="shared" si="10"/>
        <v>491.30000000000007</v>
      </c>
      <c r="S141" s="175">
        <f t="shared" si="10"/>
        <v>74766</v>
      </c>
      <c r="T141" s="175">
        <f t="shared" si="10"/>
        <v>216.8</v>
      </c>
      <c r="U141" s="175">
        <f t="shared" si="10"/>
        <v>5143</v>
      </c>
      <c r="V141" s="175">
        <f t="shared" si="10"/>
        <v>1184.5</v>
      </c>
      <c r="W141" s="175">
        <f t="shared" si="10"/>
        <v>109494</v>
      </c>
      <c r="X141" s="175">
        <f t="shared" si="10"/>
        <v>1432.1</v>
      </c>
      <c r="Y141" s="175">
        <f t="shared" si="10"/>
        <v>32</v>
      </c>
      <c r="Z141" s="175">
        <f t="shared" si="10"/>
        <v>12.5</v>
      </c>
      <c r="AA141" s="175">
        <f t="shared" si="10"/>
        <v>500</v>
      </c>
      <c r="AB141" s="175">
        <f t="shared" si="10"/>
        <v>25.4</v>
      </c>
      <c r="AC141" s="175">
        <f t="shared" si="10"/>
        <v>22707</v>
      </c>
      <c r="AD141" s="175">
        <f t="shared" si="10"/>
        <v>593</v>
      </c>
      <c r="AE141" s="175">
        <f t="shared" si="10"/>
        <v>144</v>
      </c>
      <c r="AF141" s="175">
        <f t="shared" si="10"/>
        <v>73.800000000000011</v>
      </c>
      <c r="AG141" s="175">
        <f t="shared" si="10"/>
        <v>0</v>
      </c>
      <c r="AH141" s="175">
        <f t="shared" si="10"/>
        <v>0</v>
      </c>
      <c r="AI141" s="175">
        <f t="shared" si="10"/>
        <v>15882.8</v>
      </c>
      <c r="AJ141" s="31"/>
      <c r="AK141" s="31" t="s">
        <v>161</v>
      </c>
    </row>
    <row r="142" spans="2:40" ht="15.75" thickBot="1" x14ac:dyDescent="0.3">
      <c r="B142" s="176" t="s">
        <v>158</v>
      </c>
      <c r="C142" s="177">
        <f>C39+C55+C73+C98+C111+C124+C132+C141</f>
        <v>3731913</v>
      </c>
      <c r="D142" s="177">
        <f t="shared" ref="D142:AH142" si="11">D39+D55+D73+D98+D111+D124+D132+D141</f>
        <v>30469.573649999998</v>
      </c>
      <c r="E142" s="177">
        <f t="shared" si="11"/>
        <v>287597.61700000003</v>
      </c>
      <c r="F142" s="177">
        <f t="shared" si="11"/>
        <v>17185.533985600003</v>
      </c>
      <c r="G142" s="177">
        <f t="shared" si="11"/>
        <v>471080</v>
      </c>
      <c r="H142" s="177">
        <f t="shared" si="11"/>
        <v>232584.51048500004</v>
      </c>
      <c r="I142" s="177">
        <f t="shared" si="11"/>
        <v>27076</v>
      </c>
      <c r="J142" s="177">
        <f t="shared" si="11"/>
        <v>33431.1535</v>
      </c>
      <c r="K142" s="177">
        <f t="shared" si="11"/>
        <v>284346</v>
      </c>
      <c r="L142" s="177">
        <f t="shared" si="11"/>
        <v>43830.213477999998</v>
      </c>
      <c r="M142" s="177">
        <f t="shared" si="11"/>
        <v>364888</v>
      </c>
      <c r="N142" s="177">
        <f t="shared" si="11"/>
        <v>23181.384259000002</v>
      </c>
      <c r="O142" s="177">
        <f t="shared" si="11"/>
        <v>121052</v>
      </c>
      <c r="P142" s="177">
        <f t="shared" si="11"/>
        <v>19601.4866549</v>
      </c>
      <c r="Q142" s="177">
        <f t="shared" si="11"/>
        <v>191510</v>
      </c>
      <c r="R142" s="177">
        <f t="shared" si="11"/>
        <v>12333.734137000001</v>
      </c>
      <c r="S142" s="177">
        <f t="shared" si="11"/>
        <v>917512</v>
      </c>
      <c r="T142" s="177">
        <f t="shared" si="11"/>
        <v>27937.11318</v>
      </c>
      <c r="U142" s="177">
        <f t="shared" si="11"/>
        <v>145297</v>
      </c>
      <c r="V142" s="177">
        <f t="shared" si="11"/>
        <v>18509.843043000001</v>
      </c>
      <c r="W142" s="177">
        <f t="shared" si="11"/>
        <v>4081068.1</v>
      </c>
      <c r="X142" s="177">
        <f t="shared" si="11"/>
        <v>49214.220075000005</v>
      </c>
      <c r="Y142" s="177">
        <f t="shared" si="11"/>
        <v>1809.49</v>
      </c>
      <c r="Z142" s="177">
        <f t="shared" si="11"/>
        <v>2038.98</v>
      </c>
      <c r="AA142" s="177">
        <f t="shared" si="11"/>
        <v>39434</v>
      </c>
      <c r="AB142" s="177">
        <f t="shared" si="11"/>
        <v>342.30642</v>
      </c>
      <c r="AC142" s="177">
        <f t="shared" si="11"/>
        <v>281452</v>
      </c>
      <c r="AD142" s="177">
        <f t="shared" si="11"/>
        <v>2228.57681</v>
      </c>
      <c r="AE142" s="177">
        <f t="shared" si="11"/>
        <v>2238</v>
      </c>
      <c r="AF142" s="177">
        <f t="shared" si="11"/>
        <v>7201.02</v>
      </c>
      <c r="AG142" s="177">
        <f t="shared" si="11"/>
        <v>0</v>
      </c>
      <c r="AH142" s="177">
        <f t="shared" si="11"/>
        <v>0</v>
      </c>
      <c r="AI142" s="177">
        <f t="shared" si="9"/>
        <v>520089.64967750001</v>
      </c>
      <c r="AJ142" s="31"/>
      <c r="AK142" s="31" t="s">
        <v>161</v>
      </c>
      <c r="AL142" s="1" t="s">
        <v>161</v>
      </c>
    </row>
    <row r="143" spans="2:40" x14ac:dyDescent="0.25">
      <c r="B143" s="178"/>
      <c r="C143" s="179"/>
      <c r="D143" s="180"/>
      <c r="E143" s="179"/>
      <c r="F143" s="180"/>
      <c r="G143" s="180"/>
      <c r="H143" s="180"/>
      <c r="I143" s="179"/>
      <c r="J143" s="180"/>
      <c r="K143" s="180"/>
      <c r="L143" s="180"/>
      <c r="M143" s="179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>
        <f>AI39+AI55+AI73+AI98+AI111+AI124+AI132+AI141</f>
        <v>520089.64967750001</v>
      </c>
      <c r="AJ143" s="31">
        <f>AI142-AI143</f>
        <v>0</v>
      </c>
      <c r="AM143" s="1" t="s">
        <v>161</v>
      </c>
    </row>
    <row r="144" spans="2:40" ht="19.5" customHeight="1" x14ac:dyDescent="0.25">
      <c r="B144" s="181" t="s">
        <v>163</v>
      </c>
      <c r="C144" s="182" t="s">
        <v>161</v>
      </c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" t="s">
        <v>161</v>
      </c>
      <c r="AK144" s="1" t="s">
        <v>161</v>
      </c>
    </row>
    <row r="145" spans="2:36" ht="18" customHeight="1" x14ac:dyDescent="0.25">
      <c r="B145" s="178"/>
      <c r="C145" s="182" t="s">
        <v>164</v>
      </c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0"/>
      <c r="T145" s="180" t="s">
        <v>161</v>
      </c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" t="s">
        <v>161</v>
      </c>
    </row>
    <row r="146" spans="2:36" ht="21.75" customHeight="1" x14ac:dyDescent="0.25">
      <c r="B146" s="178"/>
      <c r="C146" s="182" t="s">
        <v>165</v>
      </c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0" t="s">
        <v>161</v>
      </c>
      <c r="T146" s="180"/>
      <c r="U146" s="180"/>
      <c r="V146" s="180"/>
      <c r="W146" s="180" t="s">
        <v>161</v>
      </c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" t="s">
        <v>161</v>
      </c>
    </row>
    <row r="147" spans="2:36" x14ac:dyDescent="0.25">
      <c r="C147" s="183" t="s">
        <v>166</v>
      </c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T147" s="170" t="s">
        <v>161</v>
      </c>
    </row>
    <row r="148" spans="2:36" ht="38.25" customHeight="1" x14ac:dyDescent="0.25">
      <c r="C148" s="183" t="s">
        <v>161</v>
      </c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</row>
  </sheetData>
  <mergeCells count="25">
    <mergeCell ref="C146:R146"/>
    <mergeCell ref="C147:R147"/>
    <mergeCell ref="C148:AI148"/>
    <mergeCell ref="AA4:AB4"/>
    <mergeCell ref="AC4:AD4"/>
    <mergeCell ref="AE4:AF4"/>
    <mergeCell ref="AG4:AH4"/>
    <mergeCell ref="C144:AI144"/>
    <mergeCell ref="C145:R145"/>
    <mergeCell ref="O4:P4"/>
    <mergeCell ref="Q4:R4"/>
    <mergeCell ref="S4:T4"/>
    <mergeCell ref="U4:V4"/>
    <mergeCell ref="W4:X4"/>
    <mergeCell ref="Y4:Z4"/>
    <mergeCell ref="B1:AI2"/>
    <mergeCell ref="B3:B5"/>
    <mergeCell ref="C3:AH3"/>
    <mergeCell ref="AI3:AI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Фомс</dc:creator>
  <cp:lastModifiedBy>Фомс</cp:lastModifiedBy>
  <dcterms:created xsi:type="dcterms:W3CDTF">2022-10-28T03:44:19Z</dcterms:created>
  <dcterms:modified xsi:type="dcterms:W3CDTF">2022-10-28T03:49:02Z</dcterms:modified>
</cp:coreProperties>
</file>